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60" yWindow="1980" windowWidth="15480" windowHeight="11640" tabRatio="890" activeTab="2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6-мз" sheetId="5" r:id="rId5"/>
    <sheet name="прил №8" sheetId="6" r:id="rId6"/>
  </sheets>
  <definedNames>
    <definedName name="_xlnm.Print_Titles" localSheetId="1">'№1-1мз'!$7:$10</definedName>
    <definedName name="_xlnm.Print_Titles" localSheetId="0">'№1-мз'!$9:$12</definedName>
    <definedName name="_xlnm.Print_Area" localSheetId="1">'№1-1мз'!$A$1:$CM$33</definedName>
  </definedNames>
  <calcPr fullCalcOnLoad="1"/>
</workbook>
</file>

<file path=xl/sharedStrings.xml><?xml version="1.0" encoding="utf-8"?>
<sst xmlns="http://schemas.openxmlformats.org/spreadsheetml/2006/main" count="429" uniqueCount="223">
  <si>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</si>
  <si>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</si>
  <si>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</si>
  <si>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</si>
  <si>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</si>
  <si>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</si>
  <si>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</si>
  <si>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</si>
  <si>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</si>
  <si>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</si>
  <si>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</si>
  <si>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</si>
  <si>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</si>
  <si>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</si>
  <si>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</si>
  <si>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</si>
  <si>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</si>
  <si>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</si>
  <si>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</si>
  <si>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Среднее кол-во участников на 1 процедуру (лот)</t>
  </si>
  <si>
    <t>5</t>
  </si>
  <si>
    <t xml:space="preserve">Должность </t>
  </si>
  <si>
    <t>Приложение №1-мз</t>
  </si>
  <si>
    <t>Приложение №3-мз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</si>
  <si>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</si>
  <si>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</si>
  <si>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</si>
  <si>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</si>
  <si>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</si>
  <si>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</si>
  <si>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</si>
  <si>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</si>
  <si>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</si>
  <si>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</si>
  <si>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</si>
  <si>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</si>
  <si>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</si>
  <si>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</si>
  <si>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</si>
  <si>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</si>
  <si>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</si>
  <si>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</si>
  <si>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</si>
  <si>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</si>
  <si>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</si>
  <si>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</si>
  <si>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</si>
  <si>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</si>
  <si>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</si>
  <si>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</si>
  <si>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</si>
  <si>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</si>
  <si>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</si>
  <si>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</si>
  <si>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</si>
  <si>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ФИО (полностью)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</si>
  <si>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</si>
  <si>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</si>
  <si>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</si>
  <si>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</si>
  <si>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</si>
  <si>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</si>
  <si>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</si>
  <si>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</si>
  <si>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</si>
  <si>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</si>
  <si>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</si>
  <si>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</si>
  <si>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</si>
  <si>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</si>
  <si>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</si>
  <si>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</si>
  <si>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</si>
  <si>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</si>
  <si>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</si>
  <si>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</si>
  <si>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</si>
  <si>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</si>
  <si>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</si>
  <si>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</si>
  <si>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</si>
  <si>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</si>
  <si>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</si>
  <si>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</si>
  <si>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</si>
  <si>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</si>
  <si>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</si>
  <si>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</si>
  <si>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</si>
  <si>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</si>
  <si>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</si>
  <si>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</si>
  <si>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</si>
  <si>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</si>
  <si>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</si>
  <si>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</si>
  <si>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</si>
  <si>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</si>
  <si>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</si>
  <si>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</si>
  <si>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</si>
  <si>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</si>
  <si>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</si>
  <si>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Всего размещено заказов у ед.поставщика (исполнителя, подрядчика) ст.93 ФЗ №44 (сумма строк 2.1-2.5)</t>
  </si>
  <si>
    <t>6=8+10+12</t>
  </si>
  <si>
    <t>** по стр.2.3, 2.4 указываются заключенные контракты по п.25 ч.1,  эти контракты не указываются по строкам 1.1-1.6</t>
  </si>
  <si>
    <t>Наименование уполномоченного органа:</t>
  </si>
  <si>
    <t>Адрес:</t>
  </si>
  <si>
    <t>Телефон</t>
  </si>
  <si>
    <t>e-mail</t>
  </si>
  <si>
    <t>Приложение №8-мз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</si>
  <si>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</si>
  <si>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</si>
  <si>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</si>
  <si>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</si>
  <si>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</si>
  <si>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</si>
  <si>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</si>
  <si>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</si>
  <si>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</si>
  <si>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</si>
  <si>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</si>
  <si>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</si>
  <si>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</si>
  <si>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</si>
  <si>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</si>
  <si>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</si>
  <si>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</si>
  <si>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</si>
  <si>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1.8</t>
  </si>
  <si>
    <t>1.9</t>
  </si>
  <si>
    <t>Запрос предложений в электронной форме</t>
  </si>
  <si>
    <t>1.10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</si>
  <si>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2018 году.  Объявленные - все закупки, которые были объявлены в  2018 году , а завершенные - это закупки, по которым процедура определения поставщика была завершена в 2018 году (включая закупки размещенные в 2017 году, но завершенные в 2018 году)</t>
    </r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</si>
  <si>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</si>
  <si>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</si>
  <si>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</si>
  <si>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</si>
  <si>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2018 год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</si>
  <si>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2018 год</t>
    </r>
  </si>
  <si>
    <t>2а</t>
  </si>
  <si>
    <t>Перечислить группы товаров, работ, услуг,  с указанием кодов ОКПД2, по которым проводятся совместные закупки</t>
  </si>
  <si>
    <t>Количество заключенных контрактов (договоров)  в 2018 году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</si>
  <si>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</si>
  <si>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</si>
  <si>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</si>
  <si>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>Всего оплачено в 2018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</si>
  <si>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2018 году по контраткам (договорам) заключенным с привлечением субподрядчиков, соисполнителей из числа СМП, СОНО***</t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</si>
  <si>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</si>
  <si>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</si>
  <si>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</si>
  <si>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</si>
  <si>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Общая сумма заключенных контрактов (договоров) в 2018 году</t>
  </si>
  <si>
    <t>Оплаченная сумма по контрактам (договорам)* в  2018 г.</t>
  </si>
  <si>
    <t>Заключено в 2018 году</t>
  </si>
  <si>
    <t>Оплачено* в  2018 г.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</si>
  <si>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</si>
  <si>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</si>
  <si>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</si>
  <si>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</si>
  <si>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</si>
  <si>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</si>
  <si>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</si>
  <si>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</si>
  <si>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</si>
  <si>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</si>
  <si>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2018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</si>
  <si>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2018 году, независимо от года заключения </t>
    </r>
  </si>
  <si>
    <t>*** указывается в  соттветствии со ст.30 44-ФЗ</t>
  </si>
  <si>
    <r>
      <t xml:space="preserve">****  в графах 6, 8, 10, 12 указывается сумма доведенных средств на закупку ТРУ на 2018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</si>
  <si>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Информация* по контрактам (договорам) за  2018 год</t>
  </si>
  <si>
    <t>по состоянию на 01.01.2019 г.</t>
  </si>
  <si>
    <r>
      <t xml:space="preserve">Информация о сотрудниках </t>
    </r>
    <r>
      <rPr>
        <b/>
        <u val="single"/>
        <sz val="11"/>
        <color indexed="8"/>
        <rFont val="Times New Roman"/>
        <family val="1"/>
      </rPr>
      <t>уполномоченного органа на определение поставщика (исполнителя, подрядчика)</t>
    </r>
  </si>
  <si>
    <t>Информация по контрактным службам (контрактным управляющим)*  по состоянию на 01.01.2019 год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</si>
  <si>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МЭР РФ № 155 от 25.03.2014 г, приказом Минфина №126 от 04.06.2018</t>
  </si>
  <si>
    <t>Информация по предоставлению преимуществ в соответствии с Законом о контрактной системе по состоянию на 01.01.2019 г.</t>
  </si>
  <si>
    <t>Главный специалист</t>
  </si>
  <si>
    <t>Начальник Управления закупок Орлова Н.В.</t>
  </si>
  <si>
    <t>контактное лицо (Ф.И.О., телефон) Назарова Т.А., 8 (3843) 321-754</t>
  </si>
  <si>
    <t>Контактное лицо (Ф.И.О., телефон) Назарова Т. А., (3843) 321-754</t>
  </si>
  <si>
    <t>овощи (01.13.12.120; 01.13.41.110; 01.13.43.110; 01.13.49.110; 01.13.51.120), фрукты (01.13.51.120; 01.23.12.000; 01.23.13.000; 01.23.14.000; 01.24.10.000; 01.24.21.000), яйца (01.47.21.000), мясо и мясные изделия (10.11.31.110; 10.11.31.140; 10.12.20.110; 10.13.14.111; 10.13.14.112), косервы мясные (10.13.15.111), рыба (10.20.13.122; 10.20.23.122) косервы рыбные (10.20.25.111), сок (10.32.19.112; 10.86.10.243), крупы (10.39.16.000; 10.61.11.000; 10.61.12.000; 10.61.31.110; 10.61.32.111; 10.61.32.113; 10.61.32.114; 10.61.32.115; 10.61.32.116), овощи консервированные (10.39.17.190), сухофрукты (10.39.25.131; 10.39.25.132; 10.39.25.133; 10.39.25.134), масло подсолнечное (10.41.54.000), молочная продукция (10.51.11.110; 10.51.11.111; 10.51.30.111; 10.51.40.120; 10.51.40.121; 10.51.40.313; 10.51.51.113; 10.51.52.112; 10.51.52.130; 10.51.52.140; 10.51.52.190; 10.51.52.211), мука (10.61.21.113), хлеб и изделия хлебобулочные (10.71.11.110; 10.71.11.111; 10.71.11.112; 10.72.12.120; 10.72.12.130), макароны (10.73.11.110), сахар (10.81.12.110), бумага (17.12.14.119), нефтепродукты (19.20.21.111; 19.20.21.125; 19.20.21.315; 19.20.21.321; 19.20.21.325), услуги по перевозкам (49.31.21.110), услуги по обслуживанию (81.10.10.000; 81.21.10.000; 81.29.11.000)</t>
  </si>
  <si>
    <t xml:space="preserve"> Начальник Управления закупок  Н. В. Орлова         _______________________</t>
  </si>
  <si>
    <t>Контактное лицо (Ф.И.О., телефон) Назарова Т. А., 8 (3843)321-754</t>
  </si>
  <si>
    <t>Новокузнецкий городской округ</t>
  </si>
  <si>
    <t>смешанная</t>
  </si>
  <si>
    <t>Начальник Управления закупок Н. В. Орлова     _____________________________</t>
  </si>
  <si>
    <t>Контактное лицо (Ф.И.О., телефон) Назарова Т. А., 8(3843 )321-754</t>
  </si>
  <si>
    <t>Новокузнецкому городскому округу</t>
  </si>
  <si>
    <t>Управление закупок администрации города Новокузнецка</t>
  </si>
  <si>
    <t>654080, г. Новокузнецк, ул. Кирова,71</t>
  </si>
  <si>
    <t>Орлова Наталья Васильевна</t>
  </si>
  <si>
    <t>Назарова Татьяна Александровна</t>
  </si>
  <si>
    <t>Кокорева Жанна Геннадьевна</t>
  </si>
  <si>
    <t>Халтурина Татьяна Владимировна</t>
  </si>
  <si>
    <t>Дягиль Надежна Николаевна</t>
  </si>
  <si>
    <t>Шевченко Екатерина Геннадьевна</t>
  </si>
  <si>
    <t>Сукманова Юлия Александровна</t>
  </si>
  <si>
    <t>Логуш Екатерина Николаевна</t>
  </si>
  <si>
    <t>Лялина Татьяна Ивановна</t>
  </si>
  <si>
    <t>Червякова Алиса Олеговна</t>
  </si>
  <si>
    <t>Начальник Управления закупок</t>
  </si>
  <si>
    <t>Начальник информационно-аналитического отдела</t>
  </si>
  <si>
    <t>Начальник отдела по подготовки и организации закупок</t>
  </si>
  <si>
    <t>Главный специалист - юрист</t>
  </si>
  <si>
    <t>ведущий специалист</t>
  </si>
  <si>
    <t>(3843) 322-359</t>
  </si>
  <si>
    <t>(3843) 321-754</t>
  </si>
  <si>
    <t>(3843) 321-744</t>
  </si>
  <si>
    <t>(3843) 322-950</t>
  </si>
  <si>
    <t>(3843) 322-982</t>
  </si>
  <si>
    <t>zakaz@admnkz.info</t>
  </si>
  <si>
    <t>mandryk_zak@admnkz.info</t>
  </si>
  <si>
    <t>kokoreva_zak@admnkz.info</t>
  </si>
  <si>
    <t>sukmanova_zak@admnkz.info</t>
  </si>
  <si>
    <t>khalturina_zak@admnkz.info</t>
  </si>
  <si>
    <t>shevchenko_zak@admnkz.info</t>
  </si>
  <si>
    <t>Log_zak@admnkz.info</t>
  </si>
  <si>
    <t xml:space="preserve"> dyagil_zak@admnkz.info</t>
  </si>
  <si>
    <t>cherviakova_zak@admnkz.info</t>
  </si>
  <si>
    <t>lyalina_zak@admnkz.info</t>
  </si>
  <si>
    <t>Начальник Управления закупок Н. В. Орлова</t>
  </si>
  <si>
    <t>контактное лицо (Ф.И.О., телефон) Назарова Т. А., (3843) 321-754</t>
  </si>
  <si>
    <t>___________________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</si>
</sst>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[$-1010419]#,##0;\-#,##0"/>
    <numFmt numFmtId="193" formatCode="#,##0.00\ _₽"/>
    <numFmt numFmtId="194" formatCode="dd/mm/yy;@"/>
    <numFmt numFmtId="195" formatCode="dd\.mm\.yyyy"/>
    <numFmt numFmtId="196" formatCode="#,##0.000"/>
    <numFmt numFmtId="197" formatCode="#,##0.0000"/>
    <numFmt numFmtId="198" formatCode="#,##0.00000"/>
    <numFmt numFmtId="199" formatCode="0.000000"/>
    <numFmt numFmtId="200" formatCode="0.00000"/>
    <numFmt numFmtId="201" formatCode="0.0000"/>
    <numFmt numFmtId="202" formatCode="0.000"/>
    <numFmt numFmtId="203" formatCode="#,##0.000000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9" fillId="0" borderId="0">
      <alignment/>
      <protection/>
    </xf>
    <xf numFmtId="0" fontId="3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0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top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6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66" fillId="0" borderId="0" xfId="0" applyFont="1" applyAlignment="1">
      <alignment horizontal="right" vertical="top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64" applyNumberFormat="1" applyFont="1">
      <alignment wrapText="1"/>
      <protection/>
    </xf>
    <xf numFmtId="0" fontId="5" fillId="0" borderId="0" xfId="64" applyFont="1">
      <alignment wrapText="1"/>
      <protection/>
    </xf>
    <xf numFmtId="0" fontId="5" fillId="0" borderId="0" xfId="64" applyFont="1" applyAlignment="1">
      <alignment/>
      <protection/>
    </xf>
    <xf numFmtId="49" fontId="2" fillId="0" borderId="0" xfId="64" applyNumberFormat="1" applyFont="1">
      <alignment wrapText="1"/>
      <protection/>
    </xf>
    <xf numFmtId="0" fontId="7" fillId="0" borderId="0" xfId="64" applyFont="1" applyBorder="1" applyAlignment="1">
      <alignment horizontal="right" vertical="top" wrapText="1"/>
      <protection/>
    </xf>
    <xf numFmtId="0" fontId="66" fillId="0" borderId="0" xfId="64" applyFont="1" applyAlignment="1">
      <alignment vertical="top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15" fillId="0" borderId="10" xfId="64" applyFont="1" applyBorder="1" applyAlignment="1">
      <alignment horizontal="center" vertical="center" wrapText="1"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49" fontId="1" fillId="0" borderId="0" xfId="64" applyNumberFormat="1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left" vertical="center" wrapText="1"/>
      <protection/>
    </xf>
    <xf numFmtId="3" fontId="3" fillId="0" borderId="0" xfId="64" applyNumberFormat="1" applyFont="1" applyBorder="1" applyAlignment="1">
      <alignment horizontal="center" vertical="center" wrapText="1"/>
      <protection/>
    </xf>
    <xf numFmtId="49" fontId="5" fillId="0" borderId="0" xfId="64" applyNumberFormat="1" applyFont="1" applyAlignment="1">
      <alignment/>
      <protection/>
    </xf>
    <xf numFmtId="0" fontId="5" fillId="0" borderId="0" xfId="64" applyFont="1" applyAlignment="1">
      <alignment horizontal="left"/>
      <protection/>
    </xf>
    <xf numFmtId="0" fontId="5" fillId="0" borderId="0" xfId="64" applyFont="1" applyAlignment="1">
      <alignment wrapText="1"/>
      <protection/>
    </xf>
    <xf numFmtId="0" fontId="67" fillId="0" borderId="0" xfId="0" applyFont="1" applyAlignment="1">
      <alignment vertical="top"/>
    </xf>
    <xf numFmtId="49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64" applyNumberFormat="1" applyFont="1" applyFill="1" applyBorder="1" applyAlignment="1">
      <alignment horizontal="center" vertical="center" wrapText="1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10" fillId="33" borderId="10" xfId="64" applyFont="1" applyFill="1" applyBorder="1" applyAlignment="1">
      <alignment horizontal="left" vertical="center" wrapText="1"/>
      <protection/>
    </xf>
    <xf numFmtId="3" fontId="3" fillId="33" borderId="10" xfId="64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49" fontId="2" fillId="0" borderId="12" xfId="64" applyNumberFormat="1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64" applyNumberFormat="1" applyFont="1" applyProtection="1">
      <alignment wrapText="1"/>
      <protection locked="0"/>
    </xf>
    <xf numFmtId="0" fontId="5" fillId="0" borderId="0" xfId="64" applyFont="1" applyProtection="1">
      <alignment wrapText="1"/>
      <protection locked="0"/>
    </xf>
    <xf numFmtId="0" fontId="11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top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0" fontId="15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0" xfId="64" applyFont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3" fontId="12" fillId="33" borderId="10" xfId="64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64" applyNumberFormat="1" applyFont="1" applyFill="1" applyBorder="1" applyAlignment="1">
      <alignment horizontal="center" vertical="center" wrapText="1"/>
      <protection/>
    </xf>
    <xf numFmtId="190" fontId="13" fillId="33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3" fontId="12" fillId="33" borderId="10" xfId="64" applyNumberFormat="1" applyFont="1" applyFill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64" applyNumberFormat="1" applyFont="1" applyFill="1" applyBorder="1" applyAlignment="1" applyProtection="1">
      <alignment horizontal="center" vertical="center" wrapText="1"/>
      <protection/>
    </xf>
    <xf numFmtId="3" fontId="13" fillId="0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6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64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64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>
      <alignment wrapText="1"/>
      <protection/>
    </xf>
    <xf numFmtId="3" fontId="12" fillId="0" borderId="10" xfId="64" applyNumberFormat="1" applyFont="1" applyFill="1" applyBorder="1" applyAlignment="1" applyProtection="1">
      <alignment horizontal="center" vertical="center" wrapText="1"/>
      <protection/>
    </xf>
    <xf numFmtId="4" fontId="13" fillId="33" borderId="10" xfId="64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64" applyNumberFormat="1" applyFont="1">
      <alignment wrapText="1"/>
      <protection/>
    </xf>
    <xf numFmtId="49" fontId="17" fillId="0" borderId="0" xfId="64" applyNumberFormat="1" applyFont="1" applyAlignment="1">
      <alignment horizontal="left" wrapText="1"/>
      <protection/>
    </xf>
    <xf numFmtId="49" fontId="5" fillId="0" borderId="0" xfId="64" applyNumberFormat="1" applyFont="1" applyFill="1" applyAlignment="1">
      <alignment horizontal="left" wrapText="1"/>
      <protection/>
    </xf>
    <xf numFmtId="0" fontId="5" fillId="0" borderId="0" xfId="64" applyFont="1" applyFill="1">
      <alignment wrapText="1"/>
      <protection/>
    </xf>
    <xf numFmtId="49" fontId="68" fillId="0" borderId="0" xfId="64" applyNumberFormat="1" applyFont="1" applyFill="1" applyAlignment="1">
      <alignment horizontal="left"/>
      <protection/>
    </xf>
    <xf numFmtId="0" fontId="6" fillId="0" borderId="0" xfId="64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64" applyFont="1" applyFill="1" applyBorder="1" applyAlignment="1">
      <alignment horizontal="center" vertical="center" wrapText="1"/>
      <protection/>
    </xf>
    <xf numFmtId="0" fontId="5" fillId="33" borderId="10" xfId="64" applyFont="1" applyFill="1" applyBorder="1">
      <alignment wrapText="1"/>
      <protection/>
    </xf>
    <xf numFmtId="0" fontId="69" fillId="0" borderId="10" xfId="64" applyFont="1" applyFill="1" applyBorder="1" applyAlignment="1">
      <alignment horizontal="center" vertical="center" wrapText="1"/>
      <protection/>
    </xf>
    <xf numFmtId="0" fontId="70" fillId="34" borderId="10" xfId="64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left" vertical="center" wrapText="1"/>
      <protection/>
    </xf>
    <xf numFmtId="0" fontId="69" fillId="0" borderId="10" xfId="64" applyFont="1" applyFill="1" applyBorder="1" applyAlignment="1">
      <alignment horizontal="left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34" borderId="13" xfId="6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Border="1">
      <alignment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/>
      <protection/>
    </xf>
    <xf numFmtId="0" fontId="66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27" fillId="0" borderId="10" xfId="68" applyFont="1" applyBorder="1" applyAlignment="1">
      <alignment vertical="top"/>
      <protection/>
    </xf>
    <xf numFmtId="0" fontId="27" fillId="0" borderId="10" xfId="68" applyFont="1" applyBorder="1" applyAlignment="1">
      <alignment horizontal="left" vertical="top"/>
      <protection/>
    </xf>
    <xf numFmtId="0" fontId="19" fillId="0" borderId="10" xfId="68" applyFont="1" applyBorder="1" applyAlignment="1">
      <alignment horizontal="left" vertical="top" wrapText="1"/>
      <protection/>
    </xf>
    <xf numFmtId="0" fontId="27" fillId="0" borderId="10" xfId="68" applyFont="1" applyBorder="1" applyAlignment="1">
      <alignment vertical="top" wrapText="1"/>
      <protection/>
    </xf>
    <xf numFmtId="0" fontId="19" fillId="0" borderId="10" xfId="0" applyFont="1" applyBorder="1" applyAlignment="1">
      <alignment vertical="top"/>
    </xf>
    <xf numFmtId="0" fontId="19" fillId="0" borderId="10" xfId="42" applyFont="1" applyBorder="1" applyAlignment="1" applyProtection="1">
      <alignment vertical="top"/>
      <protection/>
    </xf>
    <xf numFmtId="0" fontId="19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15" fillId="33" borderId="10" xfId="64" applyNumberFormat="1" applyFont="1" applyFill="1" applyBorder="1" applyAlignment="1">
      <alignment horizontal="center" vertical="center" wrapText="1"/>
      <protection/>
    </xf>
    <xf numFmtId="4" fontId="15" fillId="0" borderId="10" xfId="64" applyNumberFormat="1" applyFont="1" applyBorder="1" applyAlignment="1">
      <alignment horizontal="center" vertical="center" wrapText="1"/>
      <protection/>
    </xf>
    <xf numFmtId="4" fontId="12" fillId="0" borderId="10" xfId="64" applyNumberFormat="1" applyFont="1" applyFill="1" applyBorder="1" applyAlignment="1">
      <alignment horizontal="center" vertical="center" wrapText="1"/>
      <protection/>
    </xf>
    <xf numFmtId="4" fontId="15" fillId="0" borderId="10" xfId="64" applyNumberFormat="1" applyFont="1" applyFill="1" applyBorder="1" applyAlignment="1">
      <alignment horizontal="center" vertical="center" wrapText="1"/>
      <protection/>
    </xf>
    <xf numFmtId="4" fontId="3" fillId="33" borderId="10" xfId="64" applyNumberFormat="1" applyFont="1" applyFill="1" applyBorder="1" applyAlignment="1">
      <alignment horizontal="center" vertical="center" wrapText="1"/>
      <protection/>
    </xf>
    <xf numFmtId="4" fontId="3" fillId="0" borderId="10" xfId="64" applyNumberFormat="1" applyFont="1" applyFill="1" applyBorder="1" applyAlignment="1">
      <alignment horizontal="center" vertical="center" wrapText="1"/>
      <protection/>
    </xf>
    <xf numFmtId="3" fontId="15" fillId="33" borderId="10" xfId="64" applyNumberFormat="1" applyFont="1" applyFill="1" applyBorder="1" applyAlignment="1">
      <alignment horizontal="center" vertical="center" wrapText="1"/>
      <protection/>
    </xf>
    <xf numFmtId="4" fontId="5" fillId="0" borderId="10" xfId="64" applyNumberFormat="1" applyFont="1" applyBorder="1" applyAlignment="1">
      <alignment horizontal="center" vertical="center" wrapText="1"/>
      <protection/>
    </xf>
    <xf numFmtId="3" fontId="5" fillId="0" borderId="0" xfId="64" applyNumberFormat="1" applyFont="1" applyAlignment="1">
      <alignment horizontal="center" vertical="center" wrapText="1"/>
      <protection/>
    </xf>
    <xf numFmtId="3" fontId="5" fillId="0" borderId="10" xfId="64" applyNumberFormat="1" applyFont="1" applyBorder="1" applyAlignment="1">
      <alignment horizontal="center" vertical="center" wrapText="1"/>
      <protection/>
    </xf>
    <xf numFmtId="4" fontId="5" fillId="0" borderId="10" xfId="64" applyNumberFormat="1" applyFont="1" applyFill="1" applyBorder="1" applyAlignment="1">
      <alignment horizontal="center" vertical="center" wrapText="1"/>
      <protection/>
    </xf>
    <xf numFmtId="3" fontId="5" fillId="0" borderId="10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64" applyNumberFormat="1" applyFont="1" applyAlignment="1">
      <alignment horizontal="left" wrapText="1"/>
      <protection/>
    </xf>
    <xf numFmtId="11" fontId="5" fillId="0" borderId="0" xfId="64" applyNumberFormat="1" applyFont="1" applyFill="1" applyAlignment="1">
      <alignment horizontal="left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49" fontId="5" fillId="0" borderId="0" xfId="64" applyNumberFormat="1" applyFont="1" applyFill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49" fontId="2" fillId="0" borderId="10" xfId="6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64" applyFont="1" applyBorder="1" applyAlignment="1" applyProtection="1">
      <alignment horizontal="center" vertical="top" wrapText="1"/>
      <protection locked="0"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49" fontId="1" fillId="0" borderId="14" xfId="64" applyNumberFormat="1" applyFont="1" applyFill="1" applyBorder="1" applyAlignment="1">
      <alignment horizontal="center" vertical="center" wrapText="1"/>
      <protection/>
    </xf>
    <xf numFmtId="49" fontId="1" fillId="0" borderId="15" xfId="64" applyNumberFormat="1" applyFont="1" applyFill="1" applyBorder="1" applyAlignment="1">
      <alignment horizontal="center" vertical="center" wrapText="1"/>
      <protection/>
    </xf>
    <xf numFmtId="49" fontId="1" fillId="0" borderId="12" xfId="64" applyNumberFormat="1" applyFont="1" applyFill="1" applyBorder="1" applyAlignment="1">
      <alignment horizontal="center" vertical="center" wrapText="1"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 wrapText="1"/>
      <protection/>
    </xf>
    <xf numFmtId="0" fontId="3" fillId="0" borderId="18" xfId="64" applyFont="1" applyFill="1" applyBorder="1" applyAlignment="1">
      <alignment horizontal="center" vertical="center" wrapText="1"/>
      <protection/>
    </xf>
    <xf numFmtId="0" fontId="3" fillId="0" borderId="19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20" xfId="64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center" wrapText="1"/>
      <protection/>
    </xf>
    <xf numFmtId="0" fontId="7" fillId="0" borderId="0" xfId="64" applyFont="1" applyAlignment="1">
      <alignment horizontal="center" vertical="top" wrapText="1"/>
      <protection/>
    </xf>
    <xf numFmtId="0" fontId="66" fillId="0" borderId="11" xfId="64" applyFont="1" applyBorder="1" applyAlignment="1">
      <alignment horizontal="center" vertical="top"/>
      <protection/>
    </xf>
    <xf numFmtId="0" fontId="4" fillId="0" borderId="0" xfId="64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7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2" xfId="62"/>
    <cellStyle name="Обычный 2 9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2 2" xfId="78"/>
    <cellStyle name="Процентный 2 3" xfId="79"/>
    <cellStyle name="Процентный 2 4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ndryk_zak@admnkz.inf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40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6.28125" style="35" customWidth="1"/>
    <col min="2" max="2" width="30.8515625" style="36" customWidth="1"/>
    <col min="3" max="3" width="7.140625" style="36" customWidth="1"/>
    <col min="4" max="4" width="8.00390625" style="36" customWidth="1"/>
    <col min="5" max="5" width="7.140625" style="36" customWidth="1"/>
    <col min="6" max="6" width="8.421875" style="36" customWidth="1"/>
    <col min="7" max="7" width="7.8515625" style="36" customWidth="1"/>
    <col min="8" max="8" width="5.8515625" style="36" customWidth="1"/>
    <col min="9" max="9" width="8.8515625" style="36" customWidth="1"/>
    <col min="10" max="10" width="7.57421875" style="36" customWidth="1"/>
    <col min="11" max="11" width="6.7109375" style="36" customWidth="1"/>
    <col min="12" max="12" width="6.00390625" style="36" customWidth="1"/>
    <col min="13" max="14" width="6.421875" style="36" customWidth="1"/>
    <col min="15" max="15" width="7.7109375" style="36" customWidth="1"/>
    <col min="16" max="16" width="8.140625" style="36" customWidth="1"/>
    <col min="17" max="17" width="8.421875" style="36" customWidth="1"/>
    <col min="18" max="18" width="10.140625" style="36" customWidth="1"/>
    <col min="19" max="19" width="11.28125" style="36" customWidth="1"/>
    <col min="20" max="20" width="9.28125" style="36" customWidth="1"/>
    <col min="21" max="21" width="9.8515625" style="36" customWidth="1"/>
    <col min="22" max="22" width="8.421875" style="36" customWidth="1"/>
    <col min="23" max="23" width="11.28125" style="36" customWidth="1"/>
    <col min="24" max="24" width="10.57421875" style="36" customWidth="1"/>
    <col min="25" max="26" width="13.00390625" style="36" customWidth="1"/>
    <col min="27" max="27" width="12.00390625" style="36" customWidth="1"/>
    <col min="28" max="28" width="9.421875" style="36" customWidth="1"/>
    <col min="29" max="16384" width="9.140625" style="36" customWidth="1"/>
  </cols>
  <sheetData>
    <row r="1" spans="1:27" s="10" customFormat="1" ht="12.75" customHeight="1">
      <c r="A1" s="12"/>
      <c r="Z1" s="171" t="s">
        <v>22</v>
      </c>
      <c r="AA1" s="171"/>
    </row>
    <row r="2" spans="1:21" s="17" customFormat="1" ht="15.75">
      <c r="A2" s="16"/>
      <c r="B2" s="172" t="s">
        <v>138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9" customFormat="1" ht="15.75" customHeight="1">
      <c r="A3" s="18"/>
      <c r="C3" s="20"/>
      <c r="D3" s="20"/>
      <c r="E3" s="20"/>
      <c r="F3" s="20"/>
      <c r="G3" s="20"/>
      <c r="H3" s="20" t="s">
        <v>16</v>
      </c>
      <c r="I3" s="173" t="s">
        <v>183</v>
      </c>
      <c r="J3" s="173"/>
      <c r="K3" s="173"/>
      <c r="L3" s="173"/>
      <c r="M3" s="173"/>
      <c r="N3" s="173"/>
      <c r="O3" s="173"/>
      <c r="P3" s="20"/>
      <c r="Q3" s="20"/>
      <c r="R3" s="20"/>
      <c r="S3" s="20"/>
      <c r="T3" s="20"/>
      <c r="U3" s="20"/>
    </row>
    <row r="4" spans="1:21" s="17" customFormat="1" ht="15.75" customHeight="1">
      <c r="A4" s="16"/>
      <c r="B4" s="21"/>
      <c r="C4" s="21"/>
      <c r="D4" s="21"/>
      <c r="E4" s="21"/>
      <c r="F4" s="21"/>
      <c r="G4" s="21"/>
      <c r="H4" s="156" t="s">
        <v>3</v>
      </c>
      <c r="I4" s="156"/>
      <c r="J4" s="156"/>
      <c r="K4" s="156"/>
      <c r="L4" s="156"/>
      <c r="M4" s="156"/>
      <c r="N4" s="156"/>
      <c r="O4" s="156"/>
      <c r="P4" s="156"/>
      <c r="Q4" s="21"/>
      <c r="R4" s="21"/>
      <c r="S4" s="21"/>
      <c r="T4" s="21"/>
      <c r="U4" s="21"/>
    </row>
    <row r="5" spans="1:20" s="17" customFormat="1" ht="12.75">
      <c r="A5" s="22"/>
      <c r="B5" s="23" t="s">
        <v>15</v>
      </c>
      <c r="C5" s="24"/>
      <c r="D5" s="24"/>
      <c r="E5" s="157" t="s">
        <v>184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24"/>
      <c r="Q5" s="24"/>
      <c r="R5" s="24"/>
      <c r="S5" s="24"/>
      <c r="T5" s="24"/>
    </row>
    <row r="6" spans="1:15" s="17" customFormat="1" ht="12.75" customHeight="1">
      <c r="A6" s="22"/>
      <c r="E6" s="158" t="s">
        <v>95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27" s="86" customFormat="1" ht="15.75" customHeight="1">
      <c r="A7" s="85"/>
      <c r="B7" s="87"/>
      <c r="C7" s="174"/>
      <c r="D7" s="174"/>
      <c r="E7" s="174"/>
      <c r="F7" s="174"/>
      <c r="G7" s="174"/>
      <c r="H7" s="174"/>
      <c r="I7" s="174"/>
      <c r="J7" s="174"/>
      <c r="K7" s="88"/>
      <c r="L7" s="88"/>
      <c r="M7" s="88"/>
      <c r="N7" s="88"/>
      <c r="O7" s="88"/>
      <c r="P7" s="88"/>
      <c r="Q7" s="88"/>
      <c r="R7" s="88"/>
      <c r="S7" s="88"/>
      <c r="T7" s="88"/>
      <c r="U7" s="87"/>
      <c r="V7" s="87"/>
      <c r="W7" s="87"/>
      <c r="X7" s="87"/>
      <c r="Y7" s="87"/>
      <c r="Z7" s="87"/>
      <c r="AA7" s="17" t="s">
        <v>36</v>
      </c>
    </row>
    <row r="8" spans="1:26" s="86" customFormat="1" ht="12.75">
      <c r="A8" s="8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8" ht="21.75" customHeight="1">
      <c r="A9" s="170" t="s">
        <v>1</v>
      </c>
      <c r="B9" s="167" t="s">
        <v>73</v>
      </c>
      <c r="C9" s="166" t="s">
        <v>38</v>
      </c>
      <c r="D9" s="166"/>
      <c r="E9" s="166" t="s">
        <v>111</v>
      </c>
      <c r="F9" s="166"/>
      <c r="G9" s="166" t="s">
        <v>19</v>
      </c>
      <c r="H9" s="166" t="s">
        <v>18</v>
      </c>
      <c r="I9" s="166"/>
      <c r="J9" s="166"/>
      <c r="K9" s="166"/>
      <c r="L9" s="166"/>
      <c r="M9" s="166"/>
      <c r="N9" s="166"/>
      <c r="O9" s="163" t="s">
        <v>29</v>
      </c>
      <c r="P9" s="166" t="s">
        <v>97</v>
      </c>
      <c r="Q9" s="166"/>
      <c r="R9" s="166"/>
      <c r="S9" s="166"/>
      <c r="T9" s="166"/>
      <c r="U9" s="166"/>
      <c r="V9" s="166"/>
      <c r="W9" s="163" t="s">
        <v>50</v>
      </c>
      <c r="X9" s="166" t="s">
        <v>51</v>
      </c>
      <c r="Y9" s="167" t="s">
        <v>0</v>
      </c>
      <c r="Z9" s="167"/>
      <c r="AA9" s="163" t="s">
        <v>112</v>
      </c>
      <c r="AB9" s="163" t="s">
        <v>113</v>
      </c>
    </row>
    <row r="10" spans="1:28" ht="12.75">
      <c r="A10" s="170"/>
      <c r="B10" s="167"/>
      <c r="C10" s="166"/>
      <c r="D10" s="166"/>
      <c r="E10" s="166"/>
      <c r="F10" s="166"/>
      <c r="G10" s="166"/>
      <c r="H10" s="166" t="s">
        <v>39</v>
      </c>
      <c r="I10" s="166" t="s">
        <v>40</v>
      </c>
      <c r="J10" s="166" t="s">
        <v>12</v>
      </c>
      <c r="K10" s="166"/>
      <c r="L10" s="166"/>
      <c r="M10" s="166"/>
      <c r="N10" s="166"/>
      <c r="O10" s="164"/>
      <c r="P10" s="166" t="s">
        <v>39</v>
      </c>
      <c r="Q10" s="166" t="s">
        <v>40</v>
      </c>
      <c r="R10" s="166" t="s">
        <v>12</v>
      </c>
      <c r="S10" s="166"/>
      <c r="T10" s="166"/>
      <c r="U10" s="166"/>
      <c r="V10" s="166"/>
      <c r="W10" s="164"/>
      <c r="X10" s="166"/>
      <c r="Y10" s="167" t="s">
        <v>36</v>
      </c>
      <c r="Z10" s="175" t="s">
        <v>13</v>
      </c>
      <c r="AA10" s="164"/>
      <c r="AB10" s="164"/>
    </row>
    <row r="11" spans="1:28" ht="101.25" customHeight="1">
      <c r="A11" s="170"/>
      <c r="B11" s="167"/>
      <c r="C11" s="89" t="s">
        <v>39</v>
      </c>
      <c r="D11" s="89" t="s">
        <v>43</v>
      </c>
      <c r="E11" s="89" t="s">
        <v>42</v>
      </c>
      <c r="F11" s="89" t="s">
        <v>114</v>
      </c>
      <c r="G11" s="166"/>
      <c r="H11" s="166"/>
      <c r="I11" s="166"/>
      <c r="J11" s="89" t="s">
        <v>30</v>
      </c>
      <c r="K11" s="89" t="s">
        <v>115</v>
      </c>
      <c r="L11" s="89" t="s">
        <v>116</v>
      </c>
      <c r="M11" s="89" t="s">
        <v>117</v>
      </c>
      <c r="N11" s="89" t="s">
        <v>118</v>
      </c>
      <c r="O11" s="165"/>
      <c r="P11" s="166"/>
      <c r="Q11" s="166"/>
      <c r="R11" s="89" t="s">
        <v>119</v>
      </c>
      <c r="S11" s="89" t="s">
        <v>120</v>
      </c>
      <c r="T11" s="89" t="s">
        <v>121</v>
      </c>
      <c r="U11" s="89" t="s">
        <v>122</v>
      </c>
      <c r="V11" s="89" t="s">
        <v>123</v>
      </c>
      <c r="W11" s="165"/>
      <c r="X11" s="166"/>
      <c r="Y11" s="167"/>
      <c r="Z11" s="176"/>
      <c r="AA11" s="165"/>
      <c r="AB11" s="165"/>
    </row>
    <row r="12" spans="1:28" s="93" customFormat="1" ht="30" customHeight="1">
      <c r="A12" s="90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91" t="s">
        <v>136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91" t="s">
        <v>124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  <c r="X12" s="42">
        <v>24</v>
      </c>
      <c r="Y12" s="91" t="s">
        <v>125</v>
      </c>
      <c r="Z12" s="91" t="s">
        <v>126</v>
      </c>
      <c r="AA12" s="92">
        <v>27</v>
      </c>
      <c r="AB12" s="92">
        <v>28</v>
      </c>
    </row>
    <row r="13" spans="1:28" ht="21">
      <c r="A13" s="94" t="s">
        <v>5</v>
      </c>
      <c r="B13" s="95" t="s">
        <v>135</v>
      </c>
      <c r="C13" s="66">
        <f>SUM(C14:C23)</f>
        <v>654</v>
      </c>
      <c r="D13" s="66">
        <f>SUM(D14:D23)</f>
        <v>657</v>
      </c>
      <c r="E13" s="66">
        <f>SUM(E14:E23)</f>
        <v>2157</v>
      </c>
      <c r="F13" s="66">
        <f>SUM(F14:F23)</f>
        <v>158</v>
      </c>
      <c r="G13" s="96">
        <f>E13/I13</f>
        <v>3.2831050228310503</v>
      </c>
      <c r="H13" s="66">
        <f aca="true" t="shared" si="0" ref="H13:X13">SUM(H14:H23)</f>
        <v>654</v>
      </c>
      <c r="I13" s="66">
        <f>SUM(I14:I23)</f>
        <v>657</v>
      </c>
      <c r="J13" s="66">
        <f t="shared" si="0"/>
        <v>386</v>
      </c>
      <c r="K13" s="66">
        <f>SUM(K14:K23)</f>
        <v>41</v>
      </c>
      <c r="L13" s="66">
        <f t="shared" si="0"/>
        <v>141</v>
      </c>
      <c r="M13" s="66">
        <f t="shared" si="0"/>
        <v>15</v>
      </c>
      <c r="N13" s="66">
        <f t="shared" si="0"/>
        <v>74</v>
      </c>
      <c r="O13" s="66">
        <f t="shared" si="0"/>
        <v>181</v>
      </c>
      <c r="P13" s="97">
        <f>SUM(P14:P23)</f>
        <v>4861655.1899999995</v>
      </c>
      <c r="Q13" s="97">
        <f t="shared" si="0"/>
        <v>4770905.55</v>
      </c>
      <c r="R13" s="97">
        <f t="shared" si="0"/>
        <v>2065119.9</v>
      </c>
      <c r="S13" s="97">
        <f t="shared" si="0"/>
        <v>732647.05</v>
      </c>
      <c r="T13" s="97">
        <f t="shared" si="0"/>
        <v>1475263.8900000001</v>
      </c>
      <c r="U13" s="97">
        <f t="shared" si="0"/>
        <v>36406.29</v>
      </c>
      <c r="V13" s="97">
        <f>SUM(V14:V23)</f>
        <v>461468.42</v>
      </c>
      <c r="W13" s="97">
        <f t="shared" si="0"/>
        <v>2198150.68</v>
      </c>
      <c r="X13" s="97">
        <f t="shared" si="0"/>
        <v>1818561.3</v>
      </c>
      <c r="Y13" s="97">
        <f>SUM(Y14:Y23)</f>
        <v>256318.86000000036</v>
      </c>
      <c r="Z13" s="98">
        <f>100-((X13+W13)/(R13+S13+T13)*100)</f>
        <v>5.998525861329824</v>
      </c>
      <c r="AA13" s="66">
        <f>SUM(AA14:AA23)</f>
        <v>31</v>
      </c>
      <c r="AB13" s="66">
        <f>SUM(AB14:AB23)</f>
        <v>11</v>
      </c>
    </row>
    <row r="14" spans="1:28" ht="12.75">
      <c r="A14" s="94" t="s">
        <v>7</v>
      </c>
      <c r="B14" s="99" t="s">
        <v>88</v>
      </c>
      <c r="C14" s="100">
        <f aca="true" t="shared" si="1" ref="C14:D22">H14</f>
        <v>0</v>
      </c>
      <c r="D14" s="100">
        <f t="shared" si="1"/>
        <v>0</v>
      </c>
      <c r="E14" s="101">
        <v>0</v>
      </c>
      <c r="F14" s="101">
        <v>0</v>
      </c>
      <c r="G14" s="96" t="e">
        <f aca="true" t="shared" si="2" ref="G14:G20">E14/I14</f>
        <v>#DIV/0!</v>
      </c>
      <c r="H14" s="101">
        <v>0</v>
      </c>
      <c r="I14" s="102">
        <f>SUM(J14:N14)</f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4">
        <v>0</v>
      </c>
      <c r="P14" s="105">
        <v>0</v>
      </c>
      <c r="Q14" s="106">
        <f>SUM(R14:V14)</f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6">
        <f>(R14+S14+T14)-(X14+W14)</f>
        <v>0</v>
      </c>
      <c r="Z14" s="98" t="e">
        <f aca="true" t="shared" si="3" ref="Z14:Z21">100-((X14+W14)/(R14+S14+T14)*100)</f>
        <v>#DIV/0!</v>
      </c>
      <c r="AA14" s="92">
        <v>0</v>
      </c>
      <c r="AB14" s="92">
        <v>0</v>
      </c>
    </row>
    <row r="15" spans="1:28" ht="12.75">
      <c r="A15" s="94" t="s">
        <v>8</v>
      </c>
      <c r="B15" s="99" t="s">
        <v>89</v>
      </c>
      <c r="C15" s="100">
        <f t="shared" si="1"/>
        <v>0</v>
      </c>
      <c r="D15" s="100">
        <f t="shared" si="1"/>
        <v>0</v>
      </c>
      <c r="E15" s="101">
        <v>0</v>
      </c>
      <c r="F15" s="101">
        <v>0</v>
      </c>
      <c r="G15" s="96" t="e">
        <f t="shared" si="2"/>
        <v>#DIV/0!</v>
      </c>
      <c r="H15" s="101">
        <v>0</v>
      </c>
      <c r="I15" s="102">
        <f aca="true" t="shared" si="4" ref="I15:I25">SUM(J15:N15)</f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4">
        <v>0</v>
      </c>
      <c r="P15" s="105">
        <v>0</v>
      </c>
      <c r="Q15" s="106">
        <f aca="true" t="shared" si="5" ref="Q15:Q22">SUM(R15:V15)</f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6">
        <f aca="true" t="shared" si="6" ref="Y15:Y22">(R15+S15+T15)-(X15+W15)</f>
        <v>0</v>
      </c>
      <c r="Z15" s="98" t="e">
        <f t="shared" si="3"/>
        <v>#DIV/0!</v>
      </c>
      <c r="AA15" s="92">
        <v>0</v>
      </c>
      <c r="AB15" s="92">
        <v>0</v>
      </c>
    </row>
    <row r="16" spans="1:28" ht="12.75">
      <c r="A16" s="94" t="s">
        <v>9</v>
      </c>
      <c r="B16" s="99" t="s">
        <v>90</v>
      </c>
      <c r="C16" s="100">
        <f t="shared" si="1"/>
        <v>0</v>
      </c>
      <c r="D16" s="100">
        <f t="shared" si="1"/>
        <v>0</v>
      </c>
      <c r="E16" s="101">
        <v>0</v>
      </c>
      <c r="F16" s="101">
        <v>0</v>
      </c>
      <c r="G16" s="96" t="e">
        <f t="shared" si="2"/>
        <v>#DIV/0!</v>
      </c>
      <c r="H16" s="101">
        <v>0</v>
      </c>
      <c r="I16" s="102">
        <f t="shared" si="4"/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4">
        <v>0</v>
      </c>
      <c r="P16" s="105">
        <v>0</v>
      </c>
      <c r="Q16" s="106">
        <f t="shared" si="5"/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6">
        <f t="shared" si="6"/>
        <v>0</v>
      </c>
      <c r="Z16" s="98" t="e">
        <f t="shared" si="3"/>
        <v>#DIV/0!</v>
      </c>
      <c r="AA16" s="92">
        <v>0</v>
      </c>
      <c r="AB16" s="92">
        <v>0</v>
      </c>
    </row>
    <row r="17" spans="1:28" ht="12.75">
      <c r="A17" s="94" t="s">
        <v>31</v>
      </c>
      <c r="B17" s="99" t="s">
        <v>127</v>
      </c>
      <c r="C17" s="100">
        <f t="shared" si="1"/>
        <v>0</v>
      </c>
      <c r="D17" s="100">
        <f t="shared" si="1"/>
        <v>0</v>
      </c>
      <c r="E17" s="101">
        <v>0</v>
      </c>
      <c r="F17" s="101">
        <v>0</v>
      </c>
      <c r="G17" s="96" t="e">
        <f t="shared" si="2"/>
        <v>#DIV/0!</v>
      </c>
      <c r="H17" s="101">
        <v>0</v>
      </c>
      <c r="I17" s="102">
        <f t="shared" si="4"/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4">
        <v>0</v>
      </c>
      <c r="P17" s="105">
        <v>0</v>
      </c>
      <c r="Q17" s="106">
        <f t="shared" si="5"/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6">
        <f t="shared" si="6"/>
        <v>0</v>
      </c>
      <c r="Z17" s="98" t="e">
        <f t="shared" si="3"/>
        <v>#DIV/0!</v>
      </c>
      <c r="AA17" s="92">
        <v>0</v>
      </c>
      <c r="AB17" s="92">
        <v>0</v>
      </c>
    </row>
    <row r="18" spans="1:28" ht="12.75">
      <c r="A18" s="94" t="s">
        <v>32</v>
      </c>
      <c r="B18" s="99" t="s">
        <v>91</v>
      </c>
      <c r="C18" s="100">
        <f t="shared" si="1"/>
        <v>581</v>
      </c>
      <c r="D18" s="100">
        <f t="shared" si="1"/>
        <v>583</v>
      </c>
      <c r="E18" s="108">
        <v>2032</v>
      </c>
      <c r="F18" s="101">
        <v>149</v>
      </c>
      <c r="G18" s="96">
        <f t="shared" si="2"/>
        <v>3.485420240137221</v>
      </c>
      <c r="H18" s="101">
        <v>581</v>
      </c>
      <c r="I18" s="102">
        <f t="shared" si="4"/>
        <v>583</v>
      </c>
      <c r="J18" s="103">
        <v>349</v>
      </c>
      <c r="K18" s="103">
        <v>33</v>
      </c>
      <c r="L18" s="103">
        <v>119</v>
      </c>
      <c r="M18" s="103">
        <v>15</v>
      </c>
      <c r="N18" s="103">
        <v>67</v>
      </c>
      <c r="O18" s="104">
        <v>181</v>
      </c>
      <c r="P18" s="105">
        <v>4848363.64</v>
      </c>
      <c r="Q18" s="106">
        <f t="shared" si="5"/>
        <v>4757239</v>
      </c>
      <c r="R18" s="105">
        <v>2060802.77</v>
      </c>
      <c r="S18" s="105">
        <v>730209.66</v>
      </c>
      <c r="T18" s="105">
        <v>1469478.05</v>
      </c>
      <c r="U18" s="105">
        <v>36406.29</v>
      </c>
      <c r="V18" s="105">
        <v>460342.23</v>
      </c>
      <c r="W18" s="105">
        <v>2191871.64</v>
      </c>
      <c r="X18" s="105">
        <v>1815379.19</v>
      </c>
      <c r="Y18" s="106">
        <f t="shared" si="6"/>
        <v>253239.65000000037</v>
      </c>
      <c r="Z18" s="98">
        <f t="shared" si="3"/>
        <v>5.9439083642783</v>
      </c>
      <c r="AA18" s="92">
        <v>31</v>
      </c>
      <c r="AB18" s="92">
        <v>10</v>
      </c>
    </row>
    <row r="19" spans="1:28" ht="12.75">
      <c r="A19" s="94" t="s">
        <v>33</v>
      </c>
      <c r="B19" s="99" t="s">
        <v>92</v>
      </c>
      <c r="C19" s="100">
        <f t="shared" si="1"/>
        <v>69</v>
      </c>
      <c r="D19" s="100">
        <f t="shared" si="1"/>
        <v>70</v>
      </c>
      <c r="E19" s="108">
        <v>113</v>
      </c>
      <c r="F19" s="101">
        <v>9</v>
      </c>
      <c r="G19" s="96">
        <f t="shared" si="2"/>
        <v>1.6142857142857143</v>
      </c>
      <c r="H19" s="101">
        <v>69</v>
      </c>
      <c r="I19" s="102">
        <f t="shared" si="4"/>
        <v>70</v>
      </c>
      <c r="J19" s="103">
        <v>33</v>
      </c>
      <c r="K19" s="103">
        <v>8</v>
      </c>
      <c r="L19" s="103">
        <v>22</v>
      </c>
      <c r="M19" s="103">
        <v>0</v>
      </c>
      <c r="N19" s="103">
        <v>7</v>
      </c>
      <c r="O19" s="104" t="s">
        <v>14</v>
      </c>
      <c r="P19" s="105">
        <v>12987.55</v>
      </c>
      <c r="Q19" s="106">
        <f t="shared" si="5"/>
        <v>13362.550000000001</v>
      </c>
      <c r="R19" s="105">
        <v>4013.13</v>
      </c>
      <c r="S19" s="105">
        <v>2437.39</v>
      </c>
      <c r="T19" s="105">
        <v>5785.84</v>
      </c>
      <c r="U19" s="105">
        <v>0</v>
      </c>
      <c r="V19" s="105">
        <v>1126.19</v>
      </c>
      <c r="W19" s="105">
        <v>6279.04</v>
      </c>
      <c r="X19" s="105">
        <v>2933.11</v>
      </c>
      <c r="Y19" s="106">
        <f t="shared" si="6"/>
        <v>3024.210000000001</v>
      </c>
      <c r="Z19" s="98">
        <f t="shared" si="3"/>
        <v>24.714947909345597</v>
      </c>
      <c r="AA19" s="92">
        <v>0</v>
      </c>
      <c r="AB19" s="92">
        <v>1</v>
      </c>
    </row>
    <row r="20" spans="1:28" ht="12.75">
      <c r="A20" s="94" t="s">
        <v>34</v>
      </c>
      <c r="B20" s="99" t="s">
        <v>128</v>
      </c>
      <c r="C20" s="100">
        <f t="shared" si="1"/>
        <v>1</v>
      </c>
      <c r="D20" s="100">
        <f t="shared" si="1"/>
        <v>1</v>
      </c>
      <c r="E20" s="108">
        <v>3</v>
      </c>
      <c r="F20" s="101">
        <v>0</v>
      </c>
      <c r="G20" s="96">
        <f t="shared" si="2"/>
        <v>3</v>
      </c>
      <c r="H20" s="101">
        <v>1</v>
      </c>
      <c r="I20" s="102">
        <f t="shared" si="4"/>
        <v>1</v>
      </c>
      <c r="J20" s="103">
        <v>1</v>
      </c>
      <c r="K20" s="103">
        <v>0</v>
      </c>
      <c r="L20" s="103">
        <v>0</v>
      </c>
      <c r="M20" s="103">
        <v>0</v>
      </c>
      <c r="N20" s="103">
        <v>0</v>
      </c>
      <c r="O20" s="104" t="s">
        <v>14</v>
      </c>
      <c r="P20" s="105">
        <v>304</v>
      </c>
      <c r="Q20" s="106">
        <f t="shared" si="5"/>
        <v>304</v>
      </c>
      <c r="R20" s="105">
        <v>304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249</v>
      </c>
      <c r="Y20" s="106">
        <f t="shared" si="6"/>
        <v>55</v>
      </c>
      <c r="Z20" s="98">
        <f t="shared" si="3"/>
        <v>18.092105263157904</v>
      </c>
      <c r="AA20" s="92">
        <v>0</v>
      </c>
      <c r="AB20" s="92">
        <v>0</v>
      </c>
    </row>
    <row r="21" spans="1:28" ht="12.75">
      <c r="A21" s="94" t="s">
        <v>129</v>
      </c>
      <c r="B21" s="99" t="s">
        <v>93</v>
      </c>
      <c r="C21" s="100">
        <f t="shared" si="1"/>
        <v>0</v>
      </c>
      <c r="D21" s="100">
        <f t="shared" si="1"/>
        <v>0</v>
      </c>
      <c r="E21" s="108">
        <v>0</v>
      </c>
      <c r="F21" s="101">
        <v>0</v>
      </c>
      <c r="G21" s="96">
        <v>0</v>
      </c>
      <c r="H21" s="101">
        <v>0</v>
      </c>
      <c r="I21" s="102">
        <f t="shared" si="4"/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4" t="s">
        <v>14</v>
      </c>
      <c r="P21" s="105">
        <v>0</v>
      </c>
      <c r="Q21" s="106">
        <f t="shared" si="5"/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6">
        <f t="shared" si="6"/>
        <v>0</v>
      </c>
      <c r="Z21" s="98" t="e">
        <f t="shared" si="3"/>
        <v>#DIV/0!</v>
      </c>
      <c r="AA21" s="92">
        <v>0</v>
      </c>
      <c r="AB21" s="92">
        <v>0</v>
      </c>
    </row>
    <row r="22" spans="1:28" ht="22.5">
      <c r="A22" s="94" t="s">
        <v>130</v>
      </c>
      <c r="B22" s="99" t="s">
        <v>131</v>
      </c>
      <c r="C22" s="100">
        <f t="shared" si="1"/>
        <v>0</v>
      </c>
      <c r="D22" s="100">
        <f t="shared" si="1"/>
        <v>0</v>
      </c>
      <c r="E22" s="108">
        <v>0</v>
      </c>
      <c r="F22" s="101">
        <v>0</v>
      </c>
      <c r="G22" s="96" t="e">
        <f>E22/I22</f>
        <v>#DIV/0!</v>
      </c>
      <c r="H22" s="101">
        <v>0</v>
      </c>
      <c r="I22" s="102">
        <f t="shared" si="4"/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4" t="s">
        <v>14</v>
      </c>
      <c r="P22" s="105">
        <v>0</v>
      </c>
      <c r="Q22" s="106">
        <f t="shared" si="5"/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6">
        <f t="shared" si="6"/>
        <v>0</v>
      </c>
      <c r="Z22" s="98" t="e">
        <f>100-((X22+W22)/(R22+S22+T22)*100)</f>
        <v>#DIV/0!</v>
      </c>
      <c r="AA22" s="92">
        <v>0</v>
      </c>
      <c r="AB22" s="92">
        <v>0</v>
      </c>
    </row>
    <row r="23" spans="1:28" ht="12.75">
      <c r="A23" s="94" t="s">
        <v>132</v>
      </c>
      <c r="B23" s="99" t="s">
        <v>35</v>
      </c>
      <c r="C23" s="100">
        <f>H23</f>
        <v>3</v>
      </c>
      <c r="D23" s="100">
        <f>I23</f>
        <v>3</v>
      </c>
      <c r="E23" s="108">
        <v>9</v>
      </c>
      <c r="F23" s="101">
        <v>0</v>
      </c>
      <c r="G23" s="96">
        <f>E23/I23</f>
        <v>3</v>
      </c>
      <c r="H23" s="101">
        <v>3</v>
      </c>
      <c r="I23" s="102">
        <f t="shared" si="4"/>
        <v>3</v>
      </c>
      <c r="J23" s="103">
        <v>3</v>
      </c>
      <c r="K23" s="103">
        <v>0</v>
      </c>
      <c r="L23" s="103">
        <v>0</v>
      </c>
      <c r="M23" s="103">
        <v>0</v>
      </c>
      <c r="N23" s="103">
        <v>0</v>
      </c>
      <c r="O23" s="104" t="s">
        <v>14</v>
      </c>
      <c r="P23" s="109" t="s">
        <v>17</v>
      </c>
      <c r="Q23" s="106" t="s">
        <v>17</v>
      </c>
      <c r="R23" s="109" t="s">
        <v>17</v>
      </c>
      <c r="S23" s="109" t="s">
        <v>17</v>
      </c>
      <c r="T23" s="109" t="s">
        <v>17</v>
      </c>
      <c r="U23" s="109" t="s">
        <v>17</v>
      </c>
      <c r="V23" s="109" t="s">
        <v>17</v>
      </c>
      <c r="W23" s="109" t="s">
        <v>17</v>
      </c>
      <c r="X23" s="109" t="s">
        <v>17</v>
      </c>
      <c r="Y23" s="106" t="s">
        <v>17</v>
      </c>
      <c r="Z23" s="98" t="s">
        <v>17</v>
      </c>
      <c r="AA23" s="106" t="s">
        <v>17</v>
      </c>
      <c r="AB23" s="98" t="s">
        <v>17</v>
      </c>
    </row>
    <row r="24" spans="1:28" s="10" customFormat="1" ht="17.25" customHeight="1">
      <c r="A24" s="72" t="s">
        <v>25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116"/>
      <c r="W24" s="116"/>
      <c r="X24" s="116"/>
      <c r="Y24" s="116"/>
      <c r="Z24" s="116"/>
      <c r="AA24" s="116"/>
      <c r="AB24" s="116"/>
    </row>
    <row r="25" spans="1:28" s="10" customFormat="1" ht="21.75" customHeight="1">
      <c r="A25" s="32" t="s">
        <v>6</v>
      </c>
      <c r="B25" s="29" t="s">
        <v>37</v>
      </c>
      <c r="C25" s="3">
        <v>460</v>
      </c>
      <c r="D25" s="3">
        <v>470</v>
      </c>
      <c r="E25" s="3">
        <v>1882</v>
      </c>
      <c r="F25" s="25">
        <v>112</v>
      </c>
      <c r="G25" s="96">
        <f>E25/I25</f>
        <v>4.004255319148936</v>
      </c>
      <c r="H25" s="3">
        <v>460</v>
      </c>
      <c r="I25" s="102">
        <f t="shared" si="4"/>
        <v>470</v>
      </c>
      <c r="J25" s="3">
        <v>304</v>
      </c>
      <c r="K25" s="3">
        <v>21</v>
      </c>
      <c r="L25" s="3">
        <v>89</v>
      </c>
      <c r="M25" s="33">
        <v>14</v>
      </c>
      <c r="N25" s="34">
        <v>42</v>
      </c>
      <c r="O25" s="33">
        <v>172</v>
      </c>
      <c r="P25" s="33">
        <v>2182058.04</v>
      </c>
      <c r="Q25" s="33">
        <v>2106147.23</v>
      </c>
      <c r="R25" s="33">
        <v>1047548.89</v>
      </c>
      <c r="S25" s="33">
        <v>258980.02</v>
      </c>
      <c r="T25" s="33">
        <v>459353.83</v>
      </c>
      <c r="U25" s="34">
        <v>35908.29</v>
      </c>
      <c r="V25" s="126">
        <v>304356.2</v>
      </c>
      <c r="W25" s="126">
        <v>710880.86</v>
      </c>
      <c r="X25" s="126">
        <v>827405.4</v>
      </c>
      <c r="Y25" s="106">
        <f>(R25+S25+T25)-(X25+W25)</f>
        <v>227596.47999999998</v>
      </c>
      <c r="Z25" s="98">
        <f>100-((X25+W25)/(R25+S25+T25)*100)</f>
        <v>12.888538680660076</v>
      </c>
      <c r="AA25" s="133">
        <v>1</v>
      </c>
      <c r="AB25" s="133">
        <v>2</v>
      </c>
    </row>
    <row r="26" spans="10:16" ht="12.75">
      <c r="J26" s="110"/>
      <c r="K26" s="110"/>
      <c r="L26" s="110"/>
      <c r="M26" s="110"/>
      <c r="N26" s="110"/>
      <c r="O26" s="110"/>
      <c r="P26" s="110"/>
    </row>
    <row r="27" spans="10:16" ht="12.75">
      <c r="J27" s="110"/>
      <c r="K27" s="110"/>
      <c r="L27" s="110"/>
      <c r="M27" s="110"/>
      <c r="N27" s="110"/>
      <c r="O27" s="110"/>
      <c r="P27" s="110"/>
    </row>
    <row r="28" spans="1:18" ht="12.75">
      <c r="A28" s="161" t="s">
        <v>52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23" s="113" customFormat="1" ht="29.25" customHeight="1">
      <c r="A29" s="162" t="s">
        <v>133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12"/>
      <c r="W29" s="112"/>
    </row>
    <row r="30" spans="1:18" s="26" customFormat="1" ht="12.75">
      <c r="A30" s="159" t="s">
        <v>96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65"/>
    </row>
    <row r="31" spans="1:18" s="51" customFormat="1" ht="12.75">
      <c r="A31" s="160" t="s">
        <v>137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65"/>
    </row>
    <row r="32" spans="1:17" s="10" customFormat="1" ht="12.75">
      <c r="A32" s="160" t="s">
        <v>99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spans="1:17" s="10" customFormat="1" ht="12.75">
      <c r="A33" s="160" t="s">
        <v>100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23" s="113" customFormat="1" ht="12.7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12"/>
      <c r="W34" s="112"/>
    </row>
    <row r="35" spans="1:26" ht="15.75">
      <c r="A35" s="114" t="s">
        <v>134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15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2" s="10" customFormat="1" ht="15.75">
      <c r="A37" s="169" t="s">
        <v>185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7" s="10" customFormat="1" ht="15.75">
      <c r="A38" s="9"/>
      <c r="E38" s="171" t="s">
        <v>4</v>
      </c>
      <c r="F38" s="171"/>
      <c r="G38" s="11"/>
    </row>
    <row r="39" s="10" customFormat="1" ht="12.75">
      <c r="A39" s="28" t="s">
        <v>186</v>
      </c>
    </row>
    <row r="40" s="10" customFormat="1" ht="12.75">
      <c r="B40" s="26"/>
    </row>
  </sheetData>
  <sheetProtection formatCells="0" formatColumns="0" formatRows="0"/>
  <mergeCells count="37">
    <mergeCell ref="Z1:AA1"/>
    <mergeCell ref="B2:U2"/>
    <mergeCell ref="I3:O3"/>
    <mergeCell ref="E38:F38"/>
    <mergeCell ref="AA9:AA11"/>
    <mergeCell ref="C7:J7"/>
    <mergeCell ref="Y10:Y11"/>
    <mergeCell ref="Z10:Z11"/>
    <mergeCell ref="O9:O11"/>
    <mergeCell ref="P9:V9"/>
    <mergeCell ref="A34:U34"/>
    <mergeCell ref="A33:Q33"/>
    <mergeCell ref="A37:L37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30:Q30"/>
    <mergeCell ref="A31:Q31"/>
    <mergeCell ref="A32:Q32"/>
    <mergeCell ref="A28:R28"/>
    <mergeCell ref="A29:U2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2"/>
  <sheetViews>
    <sheetView zoomScaleSheetLayoutView="100" workbookViewId="0" topLeftCell="A4">
      <selection activeCell="F30" sqref="F30:G30"/>
    </sheetView>
  </sheetViews>
  <sheetFormatPr defaultColWidth="9.140625" defaultRowHeight="12.75"/>
  <cols>
    <col min="1" max="1" width="6.28125" style="35" customWidth="1"/>
    <col min="2" max="2" width="25.421875" style="36" customWidth="1"/>
    <col min="3" max="3" width="10.28125" style="36" customWidth="1"/>
    <col min="4" max="4" width="7.140625" style="36" customWidth="1"/>
    <col min="5" max="5" width="8.00390625" style="36" customWidth="1"/>
    <col min="6" max="6" width="7.140625" style="36" customWidth="1"/>
    <col min="7" max="7" width="8.421875" style="36" customWidth="1"/>
    <col min="8" max="8" width="7.8515625" style="36" customWidth="1"/>
    <col min="9" max="9" width="5.8515625" style="36" customWidth="1"/>
    <col min="10" max="10" width="8.8515625" style="36" customWidth="1"/>
    <col min="11" max="11" width="7.57421875" style="36" customWidth="1"/>
    <col min="12" max="12" width="6.7109375" style="36" customWidth="1"/>
    <col min="13" max="13" width="6.00390625" style="36" customWidth="1"/>
    <col min="14" max="15" width="6.421875" style="36" customWidth="1"/>
    <col min="16" max="16" width="7.7109375" style="36" customWidth="1"/>
    <col min="17" max="17" width="8.140625" style="36" customWidth="1"/>
    <col min="18" max="18" width="8.421875" style="36" customWidth="1"/>
    <col min="19" max="19" width="10.140625" style="36" customWidth="1"/>
    <col min="20" max="20" width="11.28125" style="36" customWidth="1"/>
    <col min="21" max="21" width="9.28125" style="36" customWidth="1"/>
    <col min="22" max="22" width="9.8515625" style="36" customWidth="1"/>
    <col min="23" max="23" width="8.421875" style="36" customWidth="1"/>
    <col min="24" max="24" width="11.28125" style="36" customWidth="1"/>
    <col min="25" max="25" width="10.57421875" style="36" customWidth="1"/>
    <col min="26" max="26" width="10.421875" style="36" customWidth="1"/>
    <col min="27" max="27" width="13.00390625" style="36" customWidth="1"/>
    <col min="28" max="28" width="12.00390625" style="36" customWidth="1"/>
    <col min="29" max="29" width="9.421875" style="36" customWidth="1"/>
    <col min="30" max="30" width="9.140625" style="36" customWidth="1"/>
    <col min="31" max="31" width="18.00390625" style="36" customWidth="1"/>
    <col min="32" max="16384" width="9.140625" style="36" customWidth="1"/>
  </cols>
  <sheetData>
    <row r="1" spans="1:27" s="10" customFormat="1" ht="12.75" customHeight="1">
      <c r="A1" s="12"/>
      <c r="Z1" s="171" t="s">
        <v>72</v>
      </c>
      <c r="AA1" s="171"/>
    </row>
    <row r="2" spans="1:23" s="17" customFormat="1" ht="15.75">
      <c r="A2" s="16"/>
      <c r="B2" s="172" t="s">
        <v>139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4" s="19" customFormat="1" ht="15.75" customHeight="1">
      <c r="A3" s="18"/>
      <c r="D3" s="20"/>
      <c r="E3" s="20"/>
      <c r="F3" s="20"/>
      <c r="G3" s="20"/>
      <c r="H3" s="20"/>
      <c r="I3" s="20"/>
      <c r="J3" s="20" t="s">
        <v>16</v>
      </c>
      <c r="K3" s="173" t="s">
        <v>183</v>
      </c>
      <c r="L3" s="173"/>
      <c r="M3" s="173"/>
      <c r="N3" s="173"/>
      <c r="O3" s="173"/>
      <c r="P3" s="173"/>
      <c r="Q3" s="173"/>
      <c r="R3" s="20"/>
      <c r="S3" s="20"/>
      <c r="T3" s="20"/>
      <c r="U3" s="20"/>
      <c r="V3" s="20"/>
      <c r="W3" s="20"/>
      <c r="X3" s="20"/>
    </row>
    <row r="4" spans="1:24" s="17" customFormat="1" ht="15" customHeight="1">
      <c r="A4" s="16"/>
      <c r="B4" s="21"/>
      <c r="C4" s="21"/>
      <c r="D4" s="21"/>
      <c r="E4" s="21"/>
      <c r="F4" s="21"/>
      <c r="G4" s="21"/>
      <c r="H4" s="21"/>
      <c r="I4" s="21"/>
      <c r="J4" s="156" t="s">
        <v>3</v>
      </c>
      <c r="K4" s="156"/>
      <c r="L4" s="156"/>
      <c r="M4" s="156"/>
      <c r="N4" s="156"/>
      <c r="O4" s="156"/>
      <c r="P4" s="156"/>
      <c r="Q4" s="156"/>
      <c r="R4" s="156"/>
      <c r="S4" s="21"/>
      <c r="T4" s="21"/>
      <c r="U4" s="21"/>
      <c r="V4" s="21"/>
      <c r="W4" s="21"/>
      <c r="X4" s="21"/>
    </row>
    <row r="5" spans="1:28" s="86" customFormat="1" ht="15.75" customHeight="1">
      <c r="A5" s="85"/>
      <c r="B5" s="87"/>
      <c r="C5" s="87"/>
      <c r="D5" s="174"/>
      <c r="E5" s="174"/>
      <c r="F5" s="174"/>
      <c r="G5" s="174"/>
      <c r="H5" s="174"/>
      <c r="I5" s="174"/>
      <c r="J5" s="174"/>
      <c r="K5" s="174"/>
      <c r="L5" s="88"/>
      <c r="M5" s="88"/>
      <c r="N5" s="88"/>
      <c r="O5" s="88"/>
      <c r="P5" s="88"/>
      <c r="Q5" s="88"/>
      <c r="R5" s="88"/>
      <c r="S5" s="88"/>
      <c r="T5" s="88"/>
      <c r="U5" s="88"/>
      <c r="V5" s="87"/>
      <c r="W5" s="87"/>
      <c r="X5" s="87"/>
      <c r="Y5" s="87"/>
      <c r="Z5" s="87"/>
      <c r="AA5" s="87"/>
      <c r="AB5" s="17" t="s">
        <v>36</v>
      </c>
    </row>
    <row r="6" spans="1:27" s="86" customFormat="1" ht="12.75">
      <c r="A6" s="85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31" ht="21.75" customHeight="1">
      <c r="A7" s="170" t="s">
        <v>1</v>
      </c>
      <c r="B7" s="167" t="s">
        <v>73</v>
      </c>
      <c r="C7" s="180" t="s">
        <v>74</v>
      </c>
      <c r="D7" s="166" t="s">
        <v>38</v>
      </c>
      <c r="E7" s="166"/>
      <c r="F7" s="166" t="s">
        <v>111</v>
      </c>
      <c r="G7" s="166"/>
      <c r="H7" s="166" t="s">
        <v>19</v>
      </c>
      <c r="I7" s="166" t="s">
        <v>18</v>
      </c>
      <c r="J7" s="166"/>
      <c r="K7" s="166"/>
      <c r="L7" s="166"/>
      <c r="M7" s="166"/>
      <c r="N7" s="166"/>
      <c r="O7" s="166"/>
      <c r="P7" s="163" t="s">
        <v>29</v>
      </c>
      <c r="Q7" s="166" t="s">
        <v>97</v>
      </c>
      <c r="R7" s="166"/>
      <c r="S7" s="166"/>
      <c r="T7" s="166"/>
      <c r="U7" s="166"/>
      <c r="V7" s="166"/>
      <c r="W7" s="166"/>
      <c r="X7" s="163" t="s">
        <v>50</v>
      </c>
      <c r="Y7" s="166" t="s">
        <v>51</v>
      </c>
      <c r="Z7" s="167" t="s">
        <v>0</v>
      </c>
      <c r="AA7" s="167"/>
      <c r="AB7" s="163" t="s">
        <v>112</v>
      </c>
      <c r="AC7" s="163" t="s">
        <v>113</v>
      </c>
      <c r="AD7" s="177" t="s">
        <v>75</v>
      </c>
      <c r="AE7" s="177" t="s">
        <v>141</v>
      </c>
    </row>
    <row r="8" spans="1:31" ht="12.75">
      <c r="A8" s="170"/>
      <c r="B8" s="167"/>
      <c r="C8" s="180"/>
      <c r="D8" s="166"/>
      <c r="E8" s="166"/>
      <c r="F8" s="166"/>
      <c r="G8" s="166"/>
      <c r="H8" s="166"/>
      <c r="I8" s="166" t="s">
        <v>39</v>
      </c>
      <c r="J8" s="166" t="s">
        <v>40</v>
      </c>
      <c r="K8" s="166" t="s">
        <v>12</v>
      </c>
      <c r="L8" s="166"/>
      <c r="M8" s="166"/>
      <c r="N8" s="166"/>
      <c r="O8" s="166"/>
      <c r="P8" s="164"/>
      <c r="Q8" s="166" t="s">
        <v>39</v>
      </c>
      <c r="R8" s="166" t="s">
        <v>40</v>
      </c>
      <c r="S8" s="166" t="s">
        <v>12</v>
      </c>
      <c r="T8" s="166"/>
      <c r="U8" s="166"/>
      <c r="V8" s="166"/>
      <c r="W8" s="166"/>
      <c r="X8" s="164"/>
      <c r="Y8" s="166"/>
      <c r="Z8" s="167" t="s">
        <v>36</v>
      </c>
      <c r="AA8" s="175" t="s">
        <v>13</v>
      </c>
      <c r="AB8" s="164"/>
      <c r="AC8" s="164"/>
      <c r="AD8" s="178"/>
      <c r="AE8" s="178"/>
    </row>
    <row r="9" spans="1:31" ht="101.25" customHeight="1">
      <c r="A9" s="170"/>
      <c r="B9" s="167"/>
      <c r="C9" s="180"/>
      <c r="D9" s="89" t="s">
        <v>39</v>
      </c>
      <c r="E9" s="89" t="s">
        <v>43</v>
      </c>
      <c r="F9" s="89" t="s">
        <v>42</v>
      </c>
      <c r="G9" s="89" t="s">
        <v>114</v>
      </c>
      <c r="H9" s="166"/>
      <c r="I9" s="166"/>
      <c r="J9" s="166"/>
      <c r="K9" s="89" t="s">
        <v>30</v>
      </c>
      <c r="L9" s="89" t="s">
        <v>115</v>
      </c>
      <c r="M9" s="89" t="s">
        <v>116</v>
      </c>
      <c r="N9" s="89" t="s">
        <v>117</v>
      </c>
      <c r="O9" s="89" t="s">
        <v>118</v>
      </c>
      <c r="P9" s="165"/>
      <c r="Q9" s="166"/>
      <c r="R9" s="166"/>
      <c r="S9" s="89" t="s">
        <v>119</v>
      </c>
      <c r="T9" s="89" t="s">
        <v>120</v>
      </c>
      <c r="U9" s="89" t="s">
        <v>121</v>
      </c>
      <c r="V9" s="89" t="s">
        <v>122</v>
      </c>
      <c r="W9" s="89" t="s">
        <v>123</v>
      </c>
      <c r="X9" s="165"/>
      <c r="Y9" s="166"/>
      <c r="Z9" s="167"/>
      <c r="AA9" s="176"/>
      <c r="AB9" s="165"/>
      <c r="AC9" s="165"/>
      <c r="AD9" s="179"/>
      <c r="AE9" s="179"/>
    </row>
    <row r="10" spans="1:31" s="93" customFormat="1" ht="30" customHeight="1">
      <c r="A10" s="90">
        <v>1</v>
      </c>
      <c r="B10" s="42">
        <v>2</v>
      </c>
      <c r="C10" s="42" t="s">
        <v>140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91" t="s">
        <v>136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  <c r="Q10" s="42">
        <v>16</v>
      </c>
      <c r="R10" s="91" t="s">
        <v>124</v>
      </c>
      <c r="S10" s="42">
        <v>18</v>
      </c>
      <c r="T10" s="42">
        <v>19</v>
      </c>
      <c r="U10" s="42">
        <v>20</v>
      </c>
      <c r="V10" s="42">
        <v>21</v>
      </c>
      <c r="W10" s="42">
        <v>22</v>
      </c>
      <c r="X10" s="42">
        <v>23</v>
      </c>
      <c r="Y10" s="42">
        <v>24</v>
      </c>
      <c r="Z10" s="91" t="s">
        <v>125</v>
      </c>
      <c r="AA10" s="91" t="s">
        <v>126</v>
      </c>
      <c r="AB10" s="92">
        <v>27</v>
      </c>
      <c r="AC10" s="92">
        <v>28</v>
      </c>
      <c r="AD10" s="92">
        <v>29</v>
      </c>
      <c r="AE10" s="92">
        <v>30</v>
      </c>
    </row>
    <row r="11" spans="1:31" ht="21">
      <c r="A11" s="94" t="s">
        <v>5</v>
      </c>
      <c r="B11" s="95" t="s">
        <v>135</v>
      </c>
      <c r="C11" s="117">
        <f>SUM(C12:C16)</f>
        <v>295</v>
      </c>
      <c r="D11" s="66">
        <f>SUM(D12:D16)</f>
        <v>111</v>
      </c>
      <c r="E11" s="66">
        <f>SUM(E12:E16)</f>
        <v>127</v>
      </c>
      <c r="F11" s="66">
        <f>SUM(F12:F16)</f>
        <v>853</v>
      </c>
      <c r="G11" s="66">
        <f>SUM(G12:G16)</f>
        <v>35</v>
      </c>
      <c r="H11" s="96">
        <f aca="true" t="shared" si="0" ref="H11:H16">F11/J11</f>
        <v>6.716535433070866</v>
      </c>
      <c r="I11" s="66">
        <f aca="true" t="shared" si="1" ref="I11:Z11">SUM(I12:I16)</f>
        <v>111</v>
      </c>
      <c r="J11" s="66">
        <f t="shared" si="1"/>
        <v>127</v>
      </c>
      <c r="K11" s="66">
        <f t="shared" si="1"/>
        <v>106</v>
      </c>
      <c r="L11" s="66">
        <f t="shared" si="1"/>
        <v>7</v>
      </c>
      <c r="M11" s="66">
        <f t="shared" si="1"/>
        <v>8</v>
      </c>
      <c r="N11" s="66">
        <f t="shared" si="1"/>
        <v>1</v>
      </c>
      <c r="O11" s="66">
        <f t="shared" si="1"/>
        <v>5</v>
      </c>
      <c r="P11" s="66">
        <f t="shared" si="1"/>
        <v>47</v>
      </c>
      <c r="Q11" s="97">
        <f t="shared" si="1"/>
        <v>286350.39</v>
      </c>
      <c r="R11" s="97">
        <f t="shared" si="1"/>
        <v>319676.29999999993</v>
      </c>
      <c r="S11" s="97">
        <f t="shared" si="1"/>
        <v>249451.02</v>
      </c>
      <c r="T11" s="97">
        <f t="shared" si="1"/>
        <v>48864.85</v>
      </c>
      <c r="U11" s="97">
        <f t="shared" si="1"/>
        <v>10851.72</v>
      </c>
      <c r="V11" s="97">
        <f t="shared" si="1"/>
        <v>949.1</v>
      </c>
      <c r="W11" s="97">
        <f t="shared" si="1"/>
        <v>9559.61</v>
      </c>
      <c r="X11" s="97">
        <f t="shared" si="1"/>
        <v>58278.88</v>
      </c>
      <c r="Y11" s="97">
        <f t="shared" si="1"/>
        <v>192436.55</v>
      </c>
      <c r="Z11" s="97">
        <f t="shared" si="1"/>
        <v>58452.159999999974</v>
      </c>
      <c r="AA11" s="98">
        <f aca="true" t="shared" si="2" ref="AA11:AA16">100-((Y11+X11)/(S11+T11+U11)*100)</f>
        <v>18.90630256554381</v>
      </c>
      <c r="AB11" s="66">
        <f>SUM(AB12:AB16)</f>
        <v>1</v>
      </c>
      <c r="AC11" s="66">
        <f>SUM(AC12:AC16)</f>
        <v>0</v>
      </c>
      <c r="AD11" s="66">
        <f>SUM(AD12:AD16)</f>
        <v>0</v>
      </c>
      <c r="AE11" s="118"/>
    </row>
    <row r="12" spans="1:31" ht="12.75">
      <c r="A12" s="94" t="s">
        <v>7</v>
      </c>
      <c r="B12" s="99" t="s">
        <v>88</v>
      </c>
      <c r="C12" s="99"/>
      <c r="D12" s="100">
        <f aca="true" t="shared" si="3" ref="D12:E16">I12</f>
        <v>0</v>
      </c>
      <c r="E12" s="100">
        <f t="shared" si="3"/>
        <v>0</v>
      </c>
      <c r="F12" s="101"/>
      <c r="G12" s="101"/>
      <c r="H12" s="96" t="e">
        <f t="shared" si="0"/>
        <v>#DIV/0!</v>
      </c>
      <c r="I12" s="101"/>
      <c r="J12" s="102">
        <f>SUM(K12:O12)</f>
        <v>0</v>
      </c>
      <c r="K12" s="103"/>
      <c r="L12" s="103"/>
      <c r="M12" s="103"/>
      <c r="N12" s="103"/>
      <c r="O12" s="103"/>
      <c r="P12" s="104"/>
      <c r="Q12" s="105"/>
      <c r="R12" s="106">
        <f>SUM(S12:W12)</f>
        <v>0</v>
      </c>
      <c r="S12" s="105"/>
      <c r="T12" s="105"/>
      <c r="U12" s="105"/>
      <c r="V12" s="105"/>
      <c r="W12" s="105"/>
      <c r="X12" s="105"/>
      <c r="Y12" s="105"/>
      <c r="Z12" s="106">
        <f>(S12+T12+U12)-(Y12+X12)</f>
        <v>0</v>
      </c>
      <c r="AA12" s="98" t="e">
        <f t="shared" si="2"/>
        <v>#DIV/0!</v>
      </c>
      <c r="AB12" s="107"/>
      <c r="AC12" s="107"/>
      <c r="AD12" s="107"/>
      <c r="AE12" s="107"/>
    </row>
    <row r="13" spans="1:31" ht="22.5">
      <c r="A13" s="94" t="s">
        <v>8</v>
      </c>
      <c r="B13" s="99" t="s">
        <v>89</v>
      </c>
      <c r="C13" s="99"/>
      <c r="D13" s="100">
        <f t="shared" si="3"/>
        <v>0</v>
      </c>
      <c r="E13" s="100">
        <f t="shared" si="3"/>
        <v>0</v>
      </c>
      <c r="F13" s="101"/>
      <c r="G13" s="101"/>
      <c r="H13" s="96" t="e">
        <f t="shared" si="0"/>
        <v>#DIV/0!</v>
      </c>
      <c r="I13" s="101"/>
      <c r="J13" s="102">
        <f>SUM(K13:O13)</f>
        <v>0</v>
      </c>
      <c r="K13" s="103"/>
      <c r="L13" s="103"/>
      <c r="M13" s="103"/>
      <c r="N13" s="103"/>
      <c r="O13" s="103"/>
      <c r="P13" s="104"/>
      <c r="Q13" s="105"/>
      <c r="R13" s="106">
        <f>SUM(S13:W13)</f>
        <v>0</v>
      </c>
      <c r="S13" s="105"/>
      <c r="T13" s="105"/>
      <c r="U13" s="105"/>
      <c r="V13" s="105"/>
      <c r="W13" s="105"/>
      <c r="X13" s="105"/>
      <c r="Y13" s="105"/>
      <c r="Z13" s="106">
        <f>(S13+T13+U13)-(Y13+X13)</f>
        <v>0</v>
      </c>
      <c r="AA13" s="98" t="e">
        <f t="shared" si="2"/>
        <v>#DIV/0!</v>
      </c>
      <c r="AB13" s="107"/>
      <c r="AC13" s="107"/>
      <c r="AD13" s="107"/>
      <c r="AE13" s="107"/>
    </row>
    <row r="14" spans="1:31" ht="12.75">
      <c r="A14" s="94" t="s">
        <v>9</v>
      </c>
      <c r="B14" s="99" t="s">
        <v>90</v>
      </c>
      <c r="C14" s="99"/>
      <c r="D14" s="100">
        <f t="shared" si="3"/>
        <v>0</v>
      </c>
      <c r="E14" s="100">
        <f t="shared" si="3"/>
        <v>0</v>
      </c>
      <c r="F14" s="101"/>
      <c r="G14" s="101"/>
      <c r="H14" s="96" t="e">
        <f t="shared" si="0"/>
        <v>#DIV/0!</v>
      </c>
      <c r="I14" s="101"/>
      <c r="J14" s="102">
        <f>SUM(K14:O14)</f>
        <v>0</v>
      </c>
      <c r="K14" s="103"/>
      <c r="L14" s="103"/>
      <c r="M14" s="103"/>
      <c r="N14" s="103"/>
      <c r="O14" s="103"/>
      <c r="P14" s="104"/>
      <c r="Q14" s="105"/>
      <c r="R14" s="106">
        <f>SUM(S14:W14)</f>
        <v>0</v>
      </c>
      <c r="S14" s="105"/>
      <c r="T14" s="105"/>
      <c r="U14" s="105"/>
      <c r="V14" s="105"/>
      <c r="W14" s="105"/>
      <c r="X14" s="105"/>
      <c r="Y14" s="105"/>
      <c r="Z14" s="106">
        <f>(S14+T14+U14)-(Y14+X14)</f>
        <v>0</v>
      </c>
      <c r="AA14" s="98" t="e">
        <f t="shared" si="2"/>
        <v>#DIV/0!</v>
      </c>
      <c r="AB14" s="107"/>
      <c r="AC14" s="107"/>
      <c r="AD14" s="107"/>
      <c r="AE14" s="107"/>
    </row>
    <row r="15" spans="1:31" ht="12.75">
      <c r="A15" s="94" t="s">
        <v>31</v>
      </c>
      <c r="B15" s="99" t="s">
        <v>127</v>
      </c>
      <c r="C15" s="99"/>
      <c r="D15" s="100">
        <f t="shared" si="3"/>
        <v>0</v>
      </c>
      <c r="E15" s="100">
        <f t="shared" si="3"/>
        <v>0</v>
      </c>
      <c r="F15" s="101"/>
      <c r="G15" s="101"/>
      <c r="H15" s="96" t="e">
        <f t="shared" si="0"/>
        <v>#DIV/0!</v>
      </c>
      <c r="I15" s="101"/>
      <c r="J15" s="102">
        <f>SUM(K15:O15)</f>
        <v>0</v>
      </c>
      <c r="K15" s="103"/>
      <c r="L15" s="103"/>
      <c r="M15" s="103"/>
      <c r="N15" s="103"/>
      <c r="O15" s="103"/>
      <c r="P15" s="104"/>
      <c r="Q15" s="105"/>
      <c r="R15" s="106">
        <f>SUM(S15:W15)</f>
        <v>0</v>
      </c>
      <c r="S15" s="105"/>
      <c r="T15" s="105"/>
      <c r="U15" s="105"/>
      <c r="V15" s="105"/>
      <c r="W15" s="105"/>
      <c r="X15" s="105"/>
      <c r="Y15" s="105"/>
      <c r="Z15" s="106">
        <f>(S15+T15+U15)-(Y15+X15)</f>
        <v>0</v>
      </c>
      <c r="AA15" s="98" t="e">
        <f t="shared" si="2"/>
        <v>#DIV/0!</v>
      </c>
      <c r="AB15" s="129"/>
      <c r="AC15" s="129"/>
      <c r="AD15" s="129"/>
      <c r="AE15" s="107"/>
    </row>
    <row r="16" spans="1:31" ht="12.75">
      <c r="A16" s="94" t="s">
        <v>32</v>
      </c>
      <c r="B16" s="99" t="s">
        <v>91</v>
      </c>
      <c r="C16" s="128">
        <v>295</v>
      </c>
      <c r="D16" s="100">
        <f t="shared" si="3"/>
        <v>111</v>
      </c>
      <c r="E16" s="100">
        <f t="shared" si="3"/>
        <v>127</v>
      </c>
      <c r="F16" s="108">
        <v>853</v>
      </c>
      <c r="G16" s="101">
        <v>35</v>
      </c>
      <c r="H16" s="96">
        <f t="shared" si="0"/>
        <v>6.716535433070866</v>
      </c>
      <c r="I16" s="101">
        <v>111</v>
      </c>
      <c r="J16" s="102">
        <f>SUM(K16:O16)</f>
        <v>127</v>
      </c>
      <c r="K16" s="103">
        <v>106</v>
      </c>
      <c r="L16" s="103">
        <v>7</v>
      </c>
      <c r="M16" s="103">
        <v>8</v>
      </c>
      <c r="N16" s="103">
        <v>1</v>
      </c>
      <c r="O16" s="103">
        <v>5</v>
      </c>
      <c r="P16" s="104">
        <v>47</v>
      </c>
      <c r="Q16" s="105">
        <v>286350.39</v>
      </c>
      <c r="R16" s="106">
        <f>SUM(S16:W16)</f>
        <v>319676.29999999993</v>
      </c>
      <c r="S16" s="105">
        <v>249451.02</v>
      </c>
      <c r="T16" s="105">
        <v>48864.85</v>
      </c>
      <c r="U16" s="105">
        <v>10851.72</v>
      </c>
      <c r="V16" s="105">
        <v>949.1</v>
      </c>
      <c r="W16" s="105">
        <v>9559.61</v>
      </c>
      <c r="X16" s="105">
        <v>58278.88</v>
      </c>
      <c r="Y16" s="105">
        <v>192436.55</v>
      </c>
      <c r="Z16" s="106">
        <f>(S16+T16+U16)-(Y16+X16)</f>
        <v>58452.159999999974</v>
      </c>
      <c r="AA16" s="98">
        <f t="shared" si="2"/>
        <v>18.90630256554381</v>
      </c>
      <c r="AB16" s="130">
        <v>1</v>
      </c>
      <c r="AC16" s="130">
        <v>0</v>
      </c>
      <c r="AD16" s="130">
        <v>0</v>
      </c>
      <c r="AE16" s="131" t="s">
        <v>180</v>
      </c>
    </row>
    <row r="17" spans="11:17" ht="12.75">
      <c r="K17" s="110"/>
      <c r="L17" s="110"/>
      <c r="M17" s="110"/>
      <c r="N17" s="110"/>
      <c r="O17" s="110"/>
      <c r="P17" s="110"/>
      <c r="Q17" s="110"/>
    </row>
    <row r="18" spans="11:17" ht="12.75">
      <c r="K18" s="110"/>
      <c r="L18" s="110"/>
      <c r="M18" s="110"/>
      <c r="N18" s="110"/>
      <c r="O18" s="110"/>
      <c r="P18" s="110"/>
      <c r="Q18" s="110"/>
    </row>
    <row r="19" spans="1:19" ht="12.75">
      <c r="A19" s="161" t="s">
        <v>52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2.75">
      <c r="A20" s="74" t="s">
        <v>98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24" s="113" customFormat="1" ht="29.25" customHeight="1">
      <c r="A21" s="162" t="s">
        <v>133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12"/>
      <c r="X21" s="112"/>
    </row>
    <row r="22" spans="1:19" s="26" customFormat="1" ht="12.75">
      <c r="A22" s="159" t="s">
        <v>96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65"/>
    </row>
    <row r="23" spans="1:19" s="51" customFormat="1" ht="12.75">
      <c r="A23" s="160" t="s">
        <v>137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65"/>
    </row>
    <row r="24" spans="1:18" s="10" customFormat="1" ht="12.75">
      <c r="A24" s="160" t="s">
        <v>99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 s="10" customFormat="1" ht="12.75">
      <c r="A25" s="160" t="s">
        <v>100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</row>
    <row r="26" spans="1:24" s="113" customFormat="1" ht="12.7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12"/>
      <c r="X26" s="112"/>
    </row>
    <row r="27" spans="1:27" ht="15.75">
      <c r="A27" s="114" t="s">
        <v>134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16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3" s="10" customFormat="1" ht="15.75">
      <c r="A29" s="169" t="s">
        <v>181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8" s="10" customFormat="1" ht="15.75">
      <c r="A30" s="9"/>
      <c r="F30" s="171" t="s">
        <v>4</v>
      </c>
      <c r="G30" s="171"/>
      <c r="H30" s="11"/>
    </row>
    <row r="31" s="10" customFormat="1" ht="12.75">
      <c r="A31" s="28" t="s">
        <v>182</v>
      </c>
    </row>
    <row r="32" spans="2:3" s="10" customFormat="1" ht="12.75">
      <c r="B32" s="26"/>
      <c r="C32" s="26"/>
    </row>
  </sheetData>
  <sheetProtection formatCells="0" formatColumns="0" formatRows="0"/>
  <mergeCells count="38">
    <mergeCell ref="A7:A9"/>
    <mergeCell ref="B7:B9"/>
    <mergeCell ref="D7:E8"/>
    <mergeCell ref="F7:G8"/>
    <mergeCell ref="H7:H9"/>
    <mergeCell ref="I7:O7"/>
    <mergeCell ref="Q7:W7"/>
    <mergeCell ref="X7:X9"/>
    <mergeCell ref="Y7:Y9"/>
    <mergeCell ref="Z7:AA7"/>
    <mergeCell ref="AB7:AB9"/>
    <mergeCell ref="D5:K5"/>
    <mergeCell ref="AC7:AC9"/>
    <mergeCell ref="I8:I9"/>
    <mergeCell ref="J8:J9"/>
    <mergeCell ref="K8:O8"/>
    <mergeCell ref="Q8:Q9"/>
    <mergeCell ref="R8:R9"/>
    <mergeCell ref="S8:W8"/>
    <mergeCell ref="Z8:Z9"/>
    <mergeCell ref="AA8:AA9"/>
    <mergeCell ref="P7:P9"/>
    <mergeCell ref="A19:S19"/>
    <mergeCell ref="A21:V21"/>
    <mergeCell ref="A22:R22"/>
    <mergeCell ref="A23:R23"/>
    <mergeCell ref="A24:R24"/>
    <mergeCell ref="A25:R25"/>
    <mergeCell ref="AD7:AD9"/>
    <mergeCell ref="AE7:AE9"/>
    <mergeCell ref="A26:V26"/>
    <mergeCell ref="A29:M29"/>
    <mergeCell ref="F30:G30"/>
    <mergeCell ref="Z1:AA1"/>
    <mergeCell ref="B2:W2"/>
    <mergeCell ref="K3:Q3"/>
    <mergeCell ref="J4:R4"/>
    <mergeCell ref="C7:C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4"/>
  <sheetViews>
    <sheetView tabSelected="1" zoomScalePageLayoutView="0" workbookViewId="0" topLeftCell="A1">
      <selection activeCell="C23" sqref="C23:J23"/>
    </sheetView>
  </sheetViews>
  <sheetFormatPr defaultColWidth="9.140625" defaultRowHeight="12.75"/>
  <cols>
    <col min="1" max="1" width="7.00390625" style="35" customWidth="1"/>
    <col min="2" max="2" width="38.7109375" style="36" customWidth="1"/>
    <col min="3" max="3" width="9.8515625" style="36" customWidth="1"/>
    <col min="4" max="4" width="11.7109375" style="36" customWidth="1"/>
    <col min="5" max="5" width="12.140625" style="36" customWidth="1"/>
    <col min="6" max="6" width="11.28125" style="36" customWidth="1"/>
    <col min="7" max="7" width="13.28125" style="36" customWidth="1"/>
    <col min="8" max="8" width="10.28125" style="36" customWidth="1"/>
    <col min="9" max="9" width="10.00390625" style="36" bestFit="1" customWidth="1"/>
    <col min="10" max="13" width="9.28125" style="36" bestFit="1" customWidth="1"/>
    <col min="14" max="14" width="14.140625" style="36" customWidth="1"/>
    <col min="15" max="15" width="13.00390625" style="36" customWidth="1"/>
    <col min="16" max="16" width="17.140625" style="36" customWidth="1"/>
    <col min="17" max="17" width="7.140625" style="36" customWidth="1"/>
    <col min="18" max="18" width="7.57421875" style="36" customWidth="1"/>
    <col min="19" max="19" width="8.421875" style="36" customWidth="1"/>
    <col min="20" max="21" width="9.28125" style="36" bestFit="1" customWidth="1"/>
    <col min="22" max="16384" width="9.140625" style="36" customWidth="1"/>
  </cols>
  <sheetData>
    <row r="1" ht="12.75">
      <c r="N1" s="37" t="s">
        <v>28</v>
      </c>
    </row>
    <row r="2" ht="12.75" customHeight="1"/>
    <row r="3" spans="1:14" ht="18" customHeight="1">
      <c r="A3" s="38"/>
      <c r="B3" s="193" t="s">
        <v>170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40" customFormat="1" ht="15.75">
      <c r="A4" s="39" t="s">
        <v>16</v>
      </c>
      <c r="B4" s="194" t="s">
        <v>183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2:14" s="40" customFormat="1" ht="15" customHeight="1">
      <c r="B5" s="195" t="s">
        <v>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7" ht="12.75">
      <c r="A6" s="44"/>
      <c r="B6" s="45"/>
      <c r="C6" s="46"/>
      <c r="D6" s="46"/>
      <c r="E6" s="46"/>
      <c r="F6" s="46"/>
      <c r="G6" s="46"/>
    </row>
    <row r="7" spans="1:21" ht="20.25" customHeight="1">
      <c r="A7" s="183" t="s">
        <v>2</v>
      </c>
      <c r="B7" s="181" t="s">
        <v>41</v>
      </c>
      <c r="C7" s="186" t="s">
        <v>142</v>
      </c>
      <c r="D7" s="187"/>
      <c r="E7" s="188"/>
      <c r="F7" s="181" t="s">
        <v>101</v>
      </c>
      <c r="G7" s="181"/>
      <c r="H7" s="181"/>
      <c r="I7" s="181"/>
      <c r="J7" s="181"/>
      <c r="K7" s="181"/>
      <c r="L7" s="181"/>
      <c r="M7" s="181"/>
      <c r="N7" s="181"/>
      <c r="O7" s="181"/>
      <c r="P7" s="181" t="s">
        <v>143</v>
      </c>
      <c r="Q7" s="181"/>
      <c r="R7" s="181"/>
      <c r="S7" s="181"/>
      <c r="T7" s="182" t="s">
        <v>144</v>
      </c>
      <c r="U7" s="182" t="s">
        <v>145</v>
      </c>
    </row>
    <row r="8" spans="1:21" ht="18.75" customHeight="1">
      <c r="A8" s="184"/>
      <c r="B8" s="181"/>
      <c r="C8" s="189"/>
      <c r="D8" s="190"/>
      <c r="E8" s="191"/>
      <c r="F8" s="181" t="s">
        <v>42</v>
      </c>
      <c r="G8" s="181"/>
      <c r="H8" s="181" t="s">
        <v>84</v>
      </c>
      <c r="I8" s="181"/>
      <c r="J8" s="181" t="s">
        <v>85</v>
      </c>
      <c r="K8" s="181"/>
      <c r="L8" s="181" t="s">
        <v>86</v>
      </c>
      <c r="M8" s="181"/>
      <c r="N8" s="181" t="s">
        <v>146</v>
      </c>
      <c r="O8" s="181" t="s">
        <v>147</v>
      </c>
      <c r="P8" s="181" t="s">
        <v>148</v>
      </c>
      <c r="Q8" s="181" t="s">
        <v>149</v>
      </c>
      <c r="R8" s="181" t="s">
        <v>150</v>
      </c>
      <c r="S8" s="181" t="s">
        <v>151</v>
      </c>
      <c r="T8" s="182"/>
      <c r="U8" s="182"/>
    </row>
    <row r="9" spans="1:21" ht="87" customHeight="1">
      <c r="A9" s="185"/>
      <c r="B9" s="181"/>
      <c r="C9" s="76" t="s">
        <v>42</v>
      </c>
      <c r="D9" s="119" t="s">
        <v>82</v>
      </c>
      <c r="E9" s="119" t="s">
        <v>56</v>
      </c>
      <c r="F9" s="119" t="s">
        <v>152</v>
      </c>
      <c r="G9" s="119" t="s">
        <v>153</v>
      </c>
      <c r="H9" s="76" t="s">
        <v>154</v>
      </c>
      <c r="I9" s="76" t="s">
        <v>155</v>
      </c>
      <c r="J9" s="76" t="s">
        <v>154</v>
      </c>
      <c r="K9" s="76" t="s">
        <v>155</v>
      </c>
      <c r="L9" s="76" t="s">
        <v>154</v>
      </c>
      <c r="M9" s="76" t="s">
        <v>155</v>
      </c>
      <c r="N9" s="181"/>
      <c r="O9" s="181"/>
      <c r="P9" s="181"/>
      <c r="Q9" s="181"/>
      <c r="R9" s="181"/>
      <c r="S9" s="181"/>
      <c r="T9" s="182"/>
      <c r="U9" s="182"/>
    </row>
    <row r="10" spans="1:21" ht="12.75">
      <c r="A10" s="75" t="s">
        <v>5</v>
      </c>
      <c r="B10" s="41" t="s">
        <v>6</v>
      </c>
      <c r="C10" s="41" t="s">
        <v>10</v>
      </c>
      <c r="D10" s="41" t="s">
        <v>11</v>
      </c>
      <c r="E10" s="41" t="s">
        <v>20</v>
      </c>
      <c r="F10" s="120" t="s">
        <v>104</v>
      </c>
      <c r="G10" s="120" t="s">
        <v>87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</row>
    <row r="11" spans="1:21" ht="21">
      <c r="A11" s="43" t="s">
        <v>5</v>
      </c>
      <c r="B11" s="67" t="s">
        <v>83</v>
      </c>
      <c r="C11" s="144">
        <f aca="true" t="shared" si="0" ref="C11:U11">SUM(C12:C20)</f>
        <v>3047</v>
      </c>
      <c r="D11" s="144">
        <f t="shared" si="0"/>
        <v>691</v>
      </c>
      <c r="E11" s="144">
        <f t="shared" si="0"/>
        <v>5</v>
      </c>
      <c r="F11" s="144">
        <f t="shared" si="0"/>
        <v>1835097.4200000002</v>
      </c>
      <c r="G11" s="144">
        <f t="shared" si="0"/>
        <v>1523114.17</v>
      </c>
      <c r="H11" s="144">
        <f t="shared" si="0"/>
        <v>1722213</v>
      </c>
      <c r="I11" s="144">
        <f t="shared" si="0"/>
        <v>1408152.0899999999</v>
      </c>
      <c r="J11" s="144">
        <f t="shared" si="0"/>
        <v>112884.42000000001</v>
      </c>
      <c r="K11" s="144">
        <f t="shared" si="0"/>
        <v>114962.08</v>
      </c>
      <c r="L11" s="144">
        <f t="shared" si="0"/>
        <v>0</v>
      </c>
      <c r="M11" s="144">
        <f t="shared" si="0"/>
        <v>0</v>
      </c>
      <c r="N11" s="144">
        <f t="shared" si="0"/>
        <v>78657.48</v>
      </c>
      <c r="O11" s="144">
        <f>SUM(O12:O20)</f>
        <v>432527</v>
      </c>
      <c r="P11" s="144">
        <f t="shared" si="0"/>
        <v>313309.5</v>
      </c>
      <c r="Q11" s="150">
        <f t="shared" si="0"/>
        <v>112</v>
      </c>
      <c r="R11" s="150">
        <f t="shared" si="0"/>
        <v>6</v>
      </c>
      <c r="S11" s="150">
        <f t="shared" si="0"/>
        <v>0</v>
      </c>
      <c r="T11" s="150">
        <f t="shared" si="0"/>
        <v>12</v>
      </c>
      <c r="U11" s="144">
        <f t="shared" si="0"/>
        <v>281.5</v>
      </c>
    </row>
    <row r="12" spans="1:21" ht="12.75">
      <c r="A12" s="41" t="s">
        <v>7</v>
      </c>
      <c r="B12" s="99" t="s">
        <v>88</v>
      </c>
      <c r="C12" s="145">
        <v>0</v>
      </c>
      <c r="D12" s="145">
        <v>0</v>
      </c>
      <c r="E12" s="145">
        <v>0</v>
      </c>
      <c r="F12" s="145">
        <f>SUM(H12,J12,L12)</f>
        <v>0</v>
      </c>
      <c r="G12" s="145">
        <f aca="true" t="shared" si="1" ref="F12:G20">SUM(I12,K12,M12)</f>
        <v>24112.17</v>
      </c>
      <c r="H12" s="145">
        <v>0</v>
      </c>
      <c r="I12" s="145">
        <v>24112.17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51">
        <v>4822.43</v>
      </c>
      <c r="P12" s="151">
        <v>0</v>
      </c>
      <c r="Q12" s="152">
        <v>0</v>
      </c>
      <c r="R12" s="153">
        <v>0</v>
      </c>
      <c r="S12" s="153">
        <v>0</v>
      </c>
      <c r="T12" s="153">
        <v>0</v>
      </c>
      <c r="U12" s="151">
        <v>0</v>
      </c>
    </row>
    <row r="13" spans="1:21" ht="12.75">
      <c r="A13" s="41" t="s">
        <v>8</v>
      </c>
      <c r="B13" s="99" t="s">
        <v>89</v>
      </c>
      <c r="C13" s="145">
        <v>0</v>
      </c>
      <c r="D13" s="145">
        <v>0</v>
      </c>
      <c r="E13" s="145">
        <v>0</v>
      </c>
      <c r="F13" s="145">
        <f t="shared" si="1"/>
        <v>0</v>
      </c>
      <c r="G13" s="145">
        <f t="shared" si="1"/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51">
        <v>0</v>
      </c>
      <c r="Q13" s="153">
        <v>0</v>
      </c>
      <c r="R13" s="153">
        <v>0</v>
      </c>
      <c r="S13" s="153">
        <v>0</v>
      </c>
      <c r="T13" s="153">
        <v>0</v>
      </c>
      <c r="U13" s="151">
        <v>0</v>
      </c>
    </row>
    <row r="14" spans="1:21" ht="12.75">
      <c r="A14" s="41" t="s">
        <v>9</v>
      </c>
      <c r="B14" s="99" t="s">
        <v>90</v>
      </c>
      <c r="C14" s="145">
        <v>0</v>
      </c>
      <c r="D14" s="145">
        <v>0</v>
      </c>
      <c r="E14" s="145">
        <v>0</v>
      </c>
      <c r="F14" s="145">
        <f t="shared" si="1"/>
        <v>0</v>
      </c>
      <c r="G14" s="145">
        <f t="shared" si="1"/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51">
        <v>0</v>
      </c>
      <c r="Q14" s="153">
        <v>0</v>
      </c>
      <c r="R14" s="153">
        <v>0</v>
      </c>
      <c r="S14" s="153">
        <v>0</v>
      </c>
      <c r="T14" s="153">
        <v>0</v>
      </c>
      <c r="U14" s="151">
        <v>0</v>
      </c>
    </row>
    <row r="15" spans="1:21" ht="12.75">
      <c r="A15" s="41" t="s">
        <v>31</v>
      </c>
      <c r="B15" s="99" t="s">
        <v>127</v>
      </c>
      <c r="C15" s="145">
        <v>0</v>
      </c>
      <c r="D15" s="145">
        <v>0</v>
      </c>
      <c r="E15" s="145">
        <v>0</v>
      </c>
      <c r="F15" s="145">
        <f t="shared" si="1"/>
        <v>0</v>
      </c>
      <c r="G15" s="145">
        <f t="shared" si="1"/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51">
        <v>0</v>
      </c>
      <c r="Q15" s="153">
        <v>0</v>
      </c>
      <c r="R15" s="153">
        <v>0</v>
      </c>
      <c r="S15" s="153">
        <v>0</v>
      </c>
      <c r="T15" s="153">
        <v>0</v>
      </c>
      <c r="U15" s="151">
        <v>0</v>
      </c>
    </row>
    <row r="16" spans="1:21" ht="12.75">
      <c r="A16" s="41" t="s">
        <v>32</v>
      </c>
      <c r="B16" s="99" t="s">
        <v>91</v>
      </c>
      <c r="C16" s="145">
        <v>3016</v>
      </c>
      <c r="D16" s="145">
        <v>674</v>
      </c>
      <c r="E16" s="145">
        <v>5</v>
      </c>
      <c r="F16" s="145">
        <f t="shared" si="1"/>
        <v>1829723.56</v>
      </c>
      <c r="G16" s="145">
        <f t="shared" si="1"/>
        <v>1493660.7</v>
      </c>
      <c r="H16" s="145">
        <v>1720010.71</v>
      </c>
      <c r="I16" s="145">
        <v>1381264.25</v>
      </c>
      <c r="J16" s="145">
        <v>109712.85</v>
      </c>
      <c r="K16" s="145">
        <v>112396.45</v>
      </c>
      <c r="L16" s="145">
        <v>0</v>
      </c>
      <c r="M16" s="145">
        <v>0</v>
      </c>
      <c r="N16" s="145">
        <v>72403.06</v>
      </c>
      <c r="O16" s="145">
        <v>427704.57</v>
      </c>
      <c r="P16" s="151">
        <v>311820.17</v>
      </c>
      <c r="Q16" s="153">
        <v>104</v>
      </c>
      <c r="R16" s="153">
        <v>6</v>
      </c>
      <c r="S16" s="153">
        <v>0</v>
      </c>
      <c r="T16" s="153">
        <v>11</v>
      </c>
      <c r="U16" s="151">
        <v>276.6</v>
      </c>
    </row>
    <row r="17" spans="1:21" ht="12.75">
      <c r="A17" s="41" t="s">
        <v>33</v>
      </c>
      <c r="B17" s="99" t="s">
        <v>92</v>
      </c>
      <c r="C17" s="145">
        <v>29</v>
      </c>
      <c r="D17" s="145">
        <v>16</v>
      </c>
      <c r="E17" s="145">
        <v>0</v>
      </c>
      <c r="F17" s="145">
        <f t="shared" si="1"/>
        <v>3736.52</v>
      </c>
      <c r="G17" s="145">
        <f t="shared" si="1"/>
        <v>4353.3</v>
      </c>
      <c r="H17" s="145">
        <v>1952.69</v>
      </c>
      <c r="I17" s="145">
        <v>2775.67</v>
      </c>
      <c r="J17" s="145">
        <v>1783.83</v>
      </c>
      <c r="K17" s="145">
        <v>1577.63</v>
      </c>
      <c r="L17" s="145">
        <v>0</v>
      </c>
      <c r="M17" s="145">
        <v>0</v>
      </c>
      <c r="N17" s="145">
        <v>5266.42</v>
      </c>
      <c r="O17" s="145">
        <v>0</v>
      </c>
      <c r="P17" s="151">
        <v>1489.33</v>
      </c>
      <c r="Q17" s="153">
        <v>8</v>
      </c>
      <c r="R17" s="153">
        <v>0</v>
      </c>
      <c r="S17" s="153">
        <v>0</v>
      </c>
      <c r="T17" s="153">
        <v>1</v>
      </c>
      <c r="U17" s="151">
        <v>4.9</v>
      </c>
    </row>
    <row r="18" spans="1:21" ht="12.75">
      <c r="A18" s="41" t="s">
        <v>34</v>
      </c>
      <c r="B18" s="99" t="s">
        <v>128</v>
      </c>
      <c r="C18" s="145">
        <v>1</v>
      </c>
      <c r="D18" s="145">
        <v>0</v>
      </c>
      <c r="E18" s="145">
        <v>0</v>
      </c>
      <c r="F18" s="145">
        <f t="shared" si="1"/>
        <v>249.6</v>
      </c>
      <c r="G18" s="145">
        <f t="shared" si="1"/>
        <v>0</v>
      </c>
      <c r="H18" s="145">
        <v>249.6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51">
        <v>0</v>
      </c>
      <c r="Q18" s="153">
        <v>0</v>
      </c>
      <c r="R18" s="153">
        <v>0</v>
      </c>
      <c r="S18" s="153">
        <v>0</v>
      </c>
      <c r="T18" s="153">
        <v>0</v>
      </c>
      <c r="U18" s="151">
        <v>0</v>
      </c>
    </row>
    <row r="19" spans="1:21" ht="12.75">
      <c r="A19" s="41" t="s">
        <v>129</v>
      </c>
      <c r="B19" s="99" t="s">
        <v>93</v>
      </c>
      <c r="C19" s="145">
        <v>1</v>
      </c>
      <c r="D19" s="145">
        <v>1</v>
      </c>
      <c r="E19" s="145">
        <v>0</v>
      </c>
      <c r="F19" s="145">
        <f t="shared" si="1"/>
        <v>1387.74</v>
      </c>
      <c r="G19" s="145">
        <f t="shared" si="1"/>
        <v>988</v>
      </c>
      <c r="H19" s="145">
        <v>0</v>
      </c>
      <c r="I19" s="145">
        <v>0</v>
      </c>
      <c r="J19" s="145">
        <v>1387.74</v>
      </c>
      <c r="K19" s="145">
        <v>988</v>
      </c>
      <c r="L19" s="145">
        <v>0</v>
      </c>
      <c r="M19" s="145">
        <v>0</v>
      </c>
      <c r="N19" s="145">
        <v>988</v>
      </c>
      <c r="O19" s="145">
        <v>0</v>
      </c>
      <c r="P19" s="151">
        <v>0</v>
      </c>
      <c r="Q19" s="153">
        <v>0</v>
      </c>
      <c r="R19" s="153">
        <v>0</v>
      </c>
      <c r="S19" s="153">
        <v>0</v>
      </c>
      <c r="T19" s="153">
        <v>0</v>
      </c>
      <c r="U19" s="151">
        <v>0</v>
      </c>
    </row>
    <row r="20" spans="1:21" ht="12.75">
      <c r="A20" s="41" t="s">
        <v>130</v>
      </c>
      <c r="B20" s="99" t="s">
        <v>131</v>
      </c>
      <c r="C20" s="145">
        <v>0</v>
      </c>
      <c r="D20" s="145">
        <v>0</v>
      </c>
      <c r="E20" s="145">
        <v>0</v>
      </c>
      <c r="F20" s="145">
        <f t="shared" si="1"/>
        <v>0</v>
      </c>
      <c r="G20" s="145">
        <f t="shared" si="1"/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51">
        <v>0</v>
      </c>
      <c r="Q20" s="153">
        <v>0</v>
      </c>
      <c r="R20" s="153">
        <v>0</v>
      </c>
      <c r="S20" s="153">
        <v>0</v>
      </c>
      <c r="T20" s="153">
        <v>0</v>
      </c>
      <c r="U20" s="151">
        <v>0</v>
      </c>
    </row>
    <row r="21" spans="1:21" ht="31.5">
      <c r="A21" s="94" t="s">
        <v>6</v>
      </c>
      <c r="B21" s="121" t="s">
        <v>103</v>
      </c>
      <c r="C21" s="97">
        <f>SUM(C22:C30)</f>
        <v>14467</v>
      </c>
      <c r="D21" s="97" t="s">
        <v>17</v>
      </c>
      <c r="E21" s="97" t="s">
        <v>17</v>
      </c>
      <c r="F21" s="97">
        <f aca="true" t="shared" si="2" ref="F21:L21">SUM(F22:F30)</f>
        <v>3261217.73</v>
      </c>
      <c r="G21" s="97">
        <f t="shared" si="2"/>
        <v>3079941.25</v>
      </c>
      <c r="H21" s="97">
        <f>SUM(H22:H30)</f>
        <v>3148359.4099999997</v>
      </c>
      <c r="I21" s="97">
        <f>SUM(I22:I30)</f>
        <v>2966630.6199999996</v>
      </c>
      <c r="J21" s="97">
        <f>SUM(J22:J30)</f>
        <v>112858.32</v>
      </c>
      <c r="K21" s="97">
        <f>SUM(K22:K30)</f>
        <v>113310.63</v>
      </c>
      <c r="L21" s="97">
        <f t="shared" si="2"/>
        <v>0</v>
      </c>
      <c r="M21" s="97">
        <f>SUM(M22:M30)</f>
        <v>0</v>
      </c>
      <c r="N21" s="97" t="s">
        <v>17</v>
      </c>
      <c r="O21" s="97" t="s">
        <v>17</v>
      </c>
      <c r="P21" s="97">
        <f aca="true" t="shared" si="3" ref="P21:U21">SUM(P22:P30)</f>
        <v>249362.54000000004</v>
      </c>
      <c r="Q21" s="97">
        <f t="shared" si="3"/>
        <v>848</v>
      </c>
      <c r="R21" s="66">
        <f t="shared" si="3"/>
        <v>0</v>
      </c>
      <c r="S21" s="66">
        <f t="shared" si="3"/>
        <v>0</v>
      </c>
      <c r="T21" s="66">
        <f t="shared" si="3"/>
        <v>0</v>
      </c>
      <c r="U21" s="97">
        <f t="shared" si="3"/>
        <v>0</v>
      </c>
    </row>
    <row r="22" spans="1:21" s="113" customFormat="1" ht="12.75">
      <c r="A22" s="94" t="s">
        <v>77</v>
      </c>
      <c r="B22" s="122" t="s">
        <v>156</v>
      </c>
      <c r="C22" s="146">
        <v>216</v>
      </c>
      <c r="D22" s="145" t="s">
        <v>17</v>
      </c>
      <c r="E22" s="145" t="s">
        <v>17</v>
      </c>
      <c r="F22" s="145">
        <f>SUM(H22,J22,L22)</f>
        <v>6983.650000000001</v>
      </c>
      <c r="G22" s="145">
        <f>SUM(I22,K22,M22)</f>
        <v>13048.45</v>
      </c>
      <c r="H22" s="146">
        <v>6376.52</v>
      </c>
      <c r="I22" s="146">
        <v>5150.62</v>
      </c>
      <c r="J22" s="146">
        <v>607.13</v>
      </c>
      <c r="K22" s="146">
        <v>7897.83</v>
      </c>
      <c r="L22" s="146">
        <v>0</v>
      </c>
      <c r="M22" s="146">
        <v>0</v>
      </c>
      <c r="N22" s="145" t="s">
        <v>17</v>
      </c>
      <c r="O22" s="145" t="s">
        <v>17</v>
      </c>
      <c r="P22" s="154">
        <v>358.11</v>
      </c>
      <c r="Q22" s="154">
        <v>62</v>
      </c>
      <c r="R22" s="155">
        <v>0</v>
      </c>
      <c r="S22" s="155">
        <v>0</v>
      </c>
      <c r="T22" s="155">
        <v>0</v>
      </c>
      <c r="U22" s="154">
        <v>0</v>
      </c>
    </row>
    <row r="23" spans="1:21" ht="12.75">
      <c r="A23" s="94" t="s">
        <v>78</v>
      </c>
      <c r="B23" s="123" t="s">
        <v>26</v>
      </c>
      <c r="C23" s="146">
        <v>9821</v>
      </c>
      <c r="D23" s="147" t="s">
        <v>17</v>
      </c>
      <c r="E23" s="147" t="s">
        <v>17</v>
      </c>
      <c r="F23" s="147">
        <f>SUM(H23,J23,L23)</f>
        <v>199819.47</v>
      </c>
      <c r="G23" s="147">
        <f>SUM(I23,K23,M23)</f>
        <v>313722.81</v>
      </c>
      <c r="H23" s="146">
        <v>163851.96</v>
      </c>
      <c r="I23" s="146">
        <v>269301.17</v>
      </c>
      <c r="J23" s="146">
        <v>35967.51</v>
      </c>
      <c r="K23" s="146">
        <v>44421.64</v>
      </c>
      <c r="L23" s="146">
        <v>0</v>
      </c>
      <c r="M23" s="146">
        <v>0</v>
      </c>
      <c r="N23" s="145" t="s">
        <v>17</v>
      </c>
      <c r="O23" s="145" t="s">
        <v>17</v>
      </c>
      <c r="P23" s="151">
        <v>2431.91</v>
      </c>
      <c r="Q23" s="151">
        <v>205</v>
      </c>
      <c r="R23" s="153">
        <v>0</v>
      </c>
      <c r="S23" s="153">
        <v>0</v>
      </c>
      <c r="T23" s="153">
        <v>0</v>
      </c>
      <c r="U23" s="151">
        <v>0</v>
      </c>
    </row>
    <row r="24" spans="1:21" ht="12.75">
      <c r="A24" s="94" t="s">
        <v>79</v>
      </c>
      <c r="B24" s="123" t="s">
        <v>27</v>
      </c>
      <c r="C24" s="146">
        <v>1669</v>
      </c>
      <c r="D24" s="145" t="s">
        <v>17</v>
      </c>
      <c r="E24" s="145" t="s">
        <v>17</v>
      </c>
      <c r="F24" s="145">
        <f aca="true" t="shared" si="4" ref="F24:G30">SUM(H24,J24,L24)</f>
        <v>168115.36</v>
      </c>
      <c r="G24" s="145">
        <f t="shared" si="4"/>
        <v>131263.58000000002</v>
      </c>
      <c r="H24" s="146">
        <v>158339.36</v>
      </c>
      <c r="I24" s="146">
        <v>122796.58</v>
      </c>
      <c r="J24" s="146">
        <v>9776</v>
      </c>
      <c r="K24" s="146">
        <v>8467</v>
      </c>
      <c r="L24" s="146">
        <v>0</v>
      </c>
      <c r="M24" s="146">
        <v>0</v>
      </c>
      <c r="N24" s="145" t="s">
        <v>17</v>
      </c>
      <c r="O24" s="145" t="s">
        <v>17</v>
      </c>
      <c r="P24" s="151">
        <v>1374.57</v>
      </c>
      <c r="Q24" s="151">
        <v>77</v>
      </c>
      <c r="R24" s="153">
        <v>0</v>
      </c>
      <c r="S24" s="153">
        <v>0</v>
      </c>
      <c r="T24" s="153">
        <v>0</v>
      </c>
      <c r="U24" s="151">
        <v>0</v>
      </c>
    </row>
    <row r="25" spans="1:21" s="113" customFormat="1" ht="12.75">
      <c r="A25" s="94" t="s">
        <v>80</v>
      </c>
      <c r="B25" s="122" t="s">
        <v>157</v>
      </c>
      <c r="C25" s="146">
        <v>1034</v>
      </c>
      <c r="D25" s="145" t="s">
        <v>17</v>
      </c>
      <c r="E25" s="145" t="s">
        <v>17</v>
      </c>
      <c r="F25" s="147">
        <f t="shared" si="4"/>
        <v>295238.35000000003</v>
      </c>
      <c r="G25" s="147">
        <f t="shared" si="4"/>
        <v>248660.33</v>
      </c>
      <c r="H25" s="146">
        <v>284479.09</v>
      </c>
      <c r="I25" s="146">
        <v>240640.97</v>
      </c>
      <c r="J25" s="146">
        <v>10759.26</v>
      </c>
      <c r="K25" s="146">
        <v>8019.36</v>
      </c>
      <c r="L25" s="146">
        <v>0</v>
      </c>
      <c r="M25" s="146">
        <v>0</v>
      </c>
      <c r="N25" s="145" t="s">
        <v>17</v>
      </c>
      <c r="O25" s="145" t="s">
        <v>17</v>
      </c>
      <c r="P25" s="154">
        <v>11736.36</v>
      </c>
      <c r="Q25" s="154">
        <v>155</v>
      </c>
      <c r="R25" s="155">
        <v>0</v>
      </c>
      <c r="S25" s="155">
        <v>0</v>
      </c>
      <c r="T25" s="155">
        <v>0</v>
      </c>
      <c r="U25" s="154">
        <v>0</v>
      </c>
    </row>
    <row r="26" spans="1:21" ht="12.75">
      <c r="A26" s="94" t="s">
        <v>81</v>
      </c>
      <c r="B26" s="124" t="s">
        <v>158</v>
      </c>
      <c r="C26" s="146">
        <v>15</v>
      </c>
      <c r="D26" s="145" t="s">
        <v>17</v>
      </c>
      <c r="E26" s="145" t="s">
        <v>17</v>
      </c>
      <c r="F26" s="145">
        <f t="shared" si="4"/>
        <v>24028.91</v>
      </c>
      <c r="G26" s="145">
        <f t="shared" si="4"/>
        <v>13778.98</v>
      </c>
      <c r="H26" s="146">
        <v>23478.78</v>
      </c>
      <c r="I26" s="146">
        <v>13640.99</v>
      </c>
      <c r="J26" s="146">
        <v>550.13</v>
      </c>
      <c r="K26" s="146">
        <v>137.99</v>
      </c>
      <c r="L26" s="146">
        <v>0</v>
      </c>
      <c r="M26" s="146">
        <v>0</v>
      </c>
      <c r="N26" s="145" t="s">
        <v>17</v>
      </c>
      <c r="O26" s="145" t="s">
        <v>17</v>
      </c>
      <c r="P26" s="151">
        <v>155.65</v>
      </c>
      <c r="Q26" s="151">
        <v>3</v>
      </c>
      <c r="R26" s="153">
        <v>0</v>
      </c>
      <c r="S26" s="153">
        <v>0</v>
      </c>
      <c r="T26" s="153">
        <v>0</v>
      </c>
      <c r="U26" s="151">
        <v>0</v>
      </c>
    </row>
    <row r="27" spans="1:21" ht="12.75">
      <c r="A27" s="94" t="s">
        <v>159</v>
      </c>
      <c r="B27" s="124" t="s">
        <v>160</v>
      </c>
      <c r="C27" s="146">
        <v>483</v>
      </c>
      <c r="D27" s="145" t="s">
        <v>17</v>
      </c>
      <c r="E27" s="145" t="s">
        <v>17</v>
      </c>
      <c r="F27" s="145">
        <f t="shared" si="4"/>
        <v>2178448.9699999997</v>
      </c>
      <c r="G27" s="145">
        <f t="shared" si="4"/>
        <v>2046762.27</v>
      </c>
      <c r="H27" s="146">
        <v>2128079.38</v>
      </c>
      <c r="I27" s="146">
        <v>2006693.82</v>
      </c>
      <c r="J27" s="146">
        <v>50369.59</v>
      </c>
      <c r="K27" s="146">
        <v>40068.45</v>
      </c>
      <c r="L27" s="146">
        <v>0</v>
      </c>
      <c r="M27" s="146">
        <v>0</v>
      </c>
      <c r="N27" s="145" t="s">
        <v>17</v>
      </c>
      <c r="O27" s="145" t="s">
        <v>17</v>
      </c>
      <c r="P27" s="151">
        <v>205949.91</v>
      </c>
      <c r="Q27" s="151">
        <v>23</v>
      </c>
      <c r="R27" s="153">
        <v>0</v>
      </c>
      <c r="S27" s="153">
        <v>0</v>
      </c>
      <c r="T27" s="153">
        <v>0</v>
      </c>
      <c r="U27" s="151">
        <v>0</v>
      </c>
    </row>
    <row r="28" spans="1:21" ht="12.75">
      <c r="A28" s="94" t="s">
        <v>161</v>
      </c>
      <c r="B28" s="124" t="s">
        <v>162</v>
      </c>
      <c r="C28" s="146">
        <v>3</v>
      </c>
      <c r="D28" s="145" t="s">
        <v>17</v>
      </c>
      <c r="E28" s="145" t="s">
        <v>17</v>
      </c>
      <c r="F28" s="145">
        <f t="shared" si="4"/>
        <v>281.79999999999995</v>
      </c>
      <c r="G28" s="145">
        <f t="shared" si="4"/>
        <v>234.25</v>
      </c>
      <c r="H28" s="146">
        <v>148.67</v>
      </c>
      <c r="I28" s="146">
        <v>106.26</v>
      </c>
      <c r="J28" s="146">
        <v>133.13</v>
      </c>
      <c r="K28" s="146">
        <v>127.99</v>
      </c>
      <c r="L28" s="146">
        <v>0</v>
      </c>
      <c r="M28" s="146">
        <v>0</v>
      </c>
      <c r="N28" s="145" t="s">
        <v>17</v>
      </c>
      <c r="O28" s="145" t="s">
        <v>17</v>
      </c>
      <c r="P28" s="151">
        <v>45.92</v>
      </c>
      <c r="Q28" s="151">
        <v>1</v>
      </c>
      <c r="R28" s="153">
        <v>0</v>
      </c>
      <c r="S28" s="153">
        <v>0</v>
      </c>
      <c r="T28" s="153">
        <v>0</v>
      </c>
      <c r="U28" s="151">
        <v>0</v>
      </c>
    </row>
    <row r="29" spans="1:21" ht="12.75">
      <c r="A29" s="94" t="s">
        <v>163</v>
      </c>
      <c r="B29" s="124" t="s">
        <v>164</v>
      </c>
      <c r="C29" s="146">
        <v>0</v>
      </c>
      <c r="D29" s="145" t="s">
        <v>17</v>
      </c>
      <c r="E29" s="145" t="s">
        <v>17</v>
      </c>
      <c r="F29" s="145">
        <f t="shared" si="4"/>
        <v>0</v>
      </c>
      <c r="G29" s="145">
        <f t="shared" si="4"/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5" t="s">
        <v>17</v>
      </c>
      <c r="O29" s="145" t="s">
        <v>17</v>
      </c>
      <c r="P29" s="151">
        <v>0</v>
      </c>
      <c r="Q29" s="151">
        <v>0</v>
      </c>
      <c r="R29" s="153">
        <v>0</v>
      </c>
      <c r="S29" s="153">
        <v>0</v>
      </c>
      <c r="T29" s="153">
        <v>0</v>
      </c>
      <c r="U29" s="151">
        <v>0</v>
      </c>
    </row>
    <row r="30" spans="1:21" ht="12.75">
      <c r="A30" s="94" t="s">
        <v>165</v>
      </c>
      <c r="B30" s="123" t="s">
        <v>76</v>
      </c>
      <c r="C30" s="146">
        <v>1226</v>
      </c>
      <c r="D30" s="145" t="s">
        <v>17</v>
      </c>
      <c r="E30" s="145" t="s">
        <v>17</v>
      </c>
      <c r="F30" s="145">
        <f t="shared" si="4"/>
        <v>388301.22000000003</v>
      </c>
      <c r="G30" s="145">
        <f t="shared" si="4"/>
        <v>312470.58</v>
      </c>
      <c r="H30" s="146">
        <v>383605.65</v>
      </c>
      <c r="I30" s="146">
        <v>308300.21</v>
      </c>
      <c r="J30" s="146">
        <v>4695.57</v>
      </c>
      <c r="K30" s="146">
        <v>4170.37</v>
      </c>
      <c r="L30" s="146">
        <v>0</v>
      </c>
      <c r="M30" s="146">
        <v>0</v>
      </c>
      <c r="N30" s="145" t="s">
        <v>17</v>
      </c>
      <c r="O30" s="145" t="s">
        <v>17</v>
      </c>
      <c r="P30" s="151">
        <v>27310.11</v>
      </c>
      <c r="Q30" s="151">
        <v>322</v>
      </c>
      <c r="R30" s="153">
        <v>0</v>
      </c>
      <c r="S30" s="153">
        <v>0</v>
      </c>
      <c r="T30" s="153">
        <v>0</v>
      </c>
      <c r="U30" s="151">
        <v>0</v>
      </c>
    </row>
    <row r="31" spans="1:21" ht="12.75">
      <c r="A31" s="43" t="s">
        <v>10</v>
      </c>
      <c r="B31" s="68" t="s">
        <v>102</v>
      </c>
      <c r="C31" s="148">
        <f>SUM(C11,C21)</f>
        <v>17514</v>
      </c>
      <c r="D31" s="148">
        <f>D11</f>
        <v>691</v>
      </c>
      <c r="E31" s="148">
        <f>E11</f>
        <v>5</v>
      </c>
      <c r="F31" s="148">
        <f aca="true" t="shared" si="5" ref="F31:M31">SUM(F11,F21)</f>
        <v>5096315.15</v>
      </c>
      <c r="G31" s="148">
        <f t="shared" si="5"/>
        <v>4603055.42</v>
      </c>
      <c r="H31" s="148">
        <f t="shared" si="5"/>
        <v>4870572.41</v>
      </c>
      <c r="I31" s="148">
        <f t="shared" si="5"/>
        <v>4374782.709999999</v>
      </c>
      <c r="J31" s="148">
        <f t="shared" si="5"/>
        <v>225742.74000000002</v>
      </c>
      <c r="K31" s="148">
        <f t="shared" si="5"/>
        <v>228272.71000000002</v>
      </c>
      <c r="L31" s="148">
        <f t="shared" si="5"/>
        <v>0</v>
      </c>
      <c r="M31" s="148">
        <f t="shared" si="5"/>
        <v>0</v>
      </c>
      <c r="N31" s="148">
        <f>SUM(N11)</f>
        <v>78657.48</v>
      </c>
      <c r="O31" s="148">
        <f>SUM(O11)</f>
        <v>432527</v>
      </c>
      <c r="P31" s="148">
        <f aca="true" t="shared" si="6" ref="P31:U31">SUM(P11,P21)</f>
        <v>562672.04</v>
      </c>
      <c r="Q31" s="148">
        <f t="shared" si="6"/>
        <v>960</v>
      </c>
      <c r="R31" s="69">
        <f t="shared" si="6"/>
        <v>6</v>
      </c>
      <c r="S31" s="69">
        <f t="shared" si="6"/>
        <v>0</v>
      </c>
      <c r="T31" s="69">
        <f t="shared" si="6"/>
        <v>12</v>
      </c>
      <c r="U31" s="148">
        <f t="shared" si="6"/>
        <v>281.5</v>
      </c>
    </row>
    <row r="32" spans="1:21" ht="24">
      <c r="A32" s="43" t="s">
        <v>11</v>
      </c>
      <c r="B32" s="68" t="s">
        <v>166</v>
      </c>
      <c r="C32" s="148" t="s">
        <v>17</v>
      </c>
      <c r="D32" s="148" t="s">
        <v>17</v>
      </c>
      <c r="E32" s="148" t="s">
        <v>17</v>
      </c>
      <c r="F32" s="149">
        <v>6257863.78</v>
      </c>
      <c r="G32" s="148" t="s">
        <v>17</v>
      </c>
      <c r="H32" s="149">
        <v>5308483.85</v>
      </c>
      <c r="I32" s="148" t="s">
        <v>17</v>
      </c>
      <c r="J32" s="149">
        <v>949379.93</v>
      </c>
      <c r="K32" s="148" t="s">
        <v>17</v>
      </c>
      <c r="L32" s="149">
        <v>0</v>
      </c>
      <c r="M32" s="148" t="s">
        <v>17</v>
      </c>
      <c r="N32" s="148" t="s">
        <v>17</v>
      </c>
      <c r="O32" s="148" t="s">
        <v>17</v>
      </c>
      <c r="P32" s="148" t="s">
        <v>17</v>
      </c>
      <c r="Q32" s="148" t="s">
        <v>17</v>
      </c>
      <c r="R32" s="148" t="s">
        <v>17</v>
      </c>
      <c r="S32" s="148" t="s">
        <v>17</v>
      </c>
      <c r="T32" s="148" t="s">
        <v>17</v>
      </c>
      <c r="U32" s="148" t="s">
        <v>17</v>
      </c>
    </row>
    <row r="33" spans="1:15" ht="12.75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5" ht="12.75">
      <c r="A35" s="47" t="s">
        <v>24</v>
      </c>
    </row>
    <row r="36" ht="12.75">
      <c r="A36" s="47" t="s">
        <v>167</v>
      </c>
    </row>
    <row r="37" ht="12.75">
      <c r="A37" s="37" t="s">
        <v>105</v>
      </c>
    </row>
    <row r="38" ht="12.75">
      <c r="A38" s="37" t="s">
        <v>168</v>
      </c>
    </row>
    <row r="39" ht="12.75">
      <c r="A39" s="37" t="s">
        <v>169</v>
      </c>
    </row>
    <row r="40" ht="12.75">
      <c r="A40" s="37"/>
    </row>
    <row r="42" spans="1:4" ht="12.75" customHeight="1">
      <c r="A42" s="48" t="s">
        <v>220</v>
      </c>
      <c r="B42" s="49"/>
      <c r="C42" s="192" t="s">
        <v>222</v>
      </c>
      <c r="D42" s="192"/>
    </row>
    <row r="43" spans="1:4" ht="12.75">
      <c r="A43" s="48"/>
      <c r="C43" s="192" t="s">
        <v>45</v>
      </c>
      <c r="D43" s="192"/>
    </row>
    <row r="44" ht="12.75">
      <c r="A44" s="48" t="s">
        <v>179</v>
      </c>
    </row>
  </sheetData>
  <sheetProtection/>
  <mergeCells count="22">
    <mergeCell ref="C42:D42"/>
    <mergeCell ref="C43:D43"/>
    <mergeCell ref="B3:N3"/>
    <mergeCell ref="B4:N4"/>
    <mergeCell ref="B5:N5"/>
    <mergeCell ref="P8:P9"/>
    <mergeCell ref="Q8:Q9"/>
    <mergeCell ref="R8:R9"/>
    <mergeCell ref="A7:A9"/>
    <mergeCell ref="B7:B9"/>
    <mergeCell ref="C7:E8"/>
    <mergeCell ref="F7:O7"/>
    <mergeCell ref="S8:S9"/>
    <mergeCell ref="P7:S7"/>
    <mergeCell ref="T7:T9"/>
    <mergeCell ref="U7:U9"/>
    <mergeCell ref="F8:G8"/>
    <mergeCell ref="H8:I8"/>
    <mergeCell ref="J8:K8"/>
    <mergeCell ref="L8:M8"/>
    <mergeCell ref="N8:N9"/>
    <mergeCell ref="O8:O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421875" style="4" customWidth="1"/>
    <col min="2" max="2" width="44.421875" style="4" customWidth="1"/>
    <col min="3" max="3" width="33.7109375" style="4" customWidth="1"/>
    <col min="4" max="4" width="16.28125" style="4" customWidth="1"/>
    <col min="5" max="5" width="28.57421875" style="4" customWidth="1"/>
    <col min="6" max="16384" width="9.140625" style="4" customWidth="1"/>
  </cols>
  <sheetData>
    <row r="1" ht="15">
      <c r="E1" s="14" t="s">
        <v>23</v>
      </c>
    </row>
    <row r="3" spans="1:5" ht="15">
      <c r="A3" s="50" t="s">
        <v>172</v>
      </c>
      <c r="B3" s="50"/>
      <c r="C3" s="50"/>
      <c r="D3" s="50"/>
      <c r="E3" s="50"/>
    </row>
    <row r="4" spans="1:5" ht="15">
      <c r="A4" s="197" t="s">
        <v>171</v>
      </c>
      <c r="B4" s="197"/>
      <c r="C4" s="197"/>
      <c r="D4" s="197"/>
      <c r="E4" s="197"/>
    </row>
    <row r="5" spans="1:5" ht="15.75">
      <c r="A5" s="13" t="s">
        <v>16</v>
      </c>
      <c r="B5" s="64" t="s">
        <v>187</v>
      </c>
      <c r="C5" s="198"/>
      <c r="D5" s="198"/>
      <c r="E5" s="198"/>
    </row>
    <row r="6" spans="1:5" ht="15" customHeight="1">
      <c r="A6" s="199" t="s">
        <v>3</v>
      </c>
      <c r="B6" s="199"/>
      <c r="C6" s="199"/>
      <c r="D6" s="199"/>
      <c r="E6" s="199"/>
    </row>
    <row r="7" spans="1:5" ht="15" customHeight="1">
      <c r="A7" s="196" t="s">
        <v>106</v>
      </c>
      <c r="B7" s="196"/>
      <c r="C7" s="200" t="s">
        <v>188</v>
      </c>
      <c r="D7" s="200"/>
      <c r="E7" s="200"/>
    </row>
    <row r="8" spans="1:5" ht="15" customHeight="1">
      <c r="A8" s="77"/>
      <c r="B8" s="77"/>
      <c r="C8" s="30"/>
      <c r="D8" s="30"/>
      <c r="E8" s="30"/>
    </row>
    <row r="9" spans="1:5" ht="15" customHeight="1">
      <c r="A9" s="201" t="s">
        <v>107</v>
      </c>
      <c r="B9" s="201"/>
      <c r="C9" s="200" t="s">
        <v>189</v>
      </c>
      <c r="D9" s="200"/>
      <c r="E9" s="200"/>
    </row>
    <row r="11" spans="1:4" ht="33" customHeight="1">
      <c r="A11" s="196" t="s">
        <v>49</v>
      </c>
      <c r="B11" s="196"/>
      <c r="C11" s="196"/>
      <c r="D11" s="132">
        <v>295</v>
      </c>
    </row>
    <row r="13" spans="1:5" s="6" customFormat="1" ht="15">
      <c r="A13" s="5" t="s">
        <v>2</v>
      </c>
      <c r="B13" s="5" t="s">
        <v>55</v>
      </c>
      <c r="C13" s="5" t="s">
        <v>21</v>
      </c>
      <c r="D13" s="5" t="s">
        <v>108</v>
      </c>
      <c r="E13" s="5" t="s">
        <v>109</v>
      </c>
    </row>
    <row r="14" spans="1:5" ht="15">
      <c r="A14" s="7">
        <v>1</v>
      </c>
      <c r="B14" s="134" t="s">
        <v>190</v>
      </c>
      <c r="C14" s="137" t="s">
        <v>200</v>
      </c>
      <c r="D14" s="7" t="s">
        <v>205</v>
      </c>
      <c r="E14" s="138" t="s">
        <v>210</v>
      </c>
    </row>
    <row r="15" spans="1:5" ht="30">
      <c r="A15" s="7">
        <v>2</v>
      </c>
      <c r="B15" s="134" t="s">
        <v>191</v>
      </c>
      <c r="C15" s="137" t="s">
        <v>201</v>
      </c>
      <c r="D15" s="7" t="s">
        <v>206</v>
      </c>
      <c r="E15" s="139" t="s">
        <v>211</v>
      </c>
    </row>
    <row r="16" spans="1:5" ht="30">
      <c r="A16" s="7">
        <v>3</v>
      </c>
      <c r="B16" s="134" t="s">
        <v>192</v>
      </c>
      <c r="C16" s="137" t="s">
        <v>202</v>
      </c>
      <c r="D16" s="7" t="s">
        <v>207</v>
      </c>
      <c r="E16" s="138" t="s">
        <v>212</v>
      </c>
    </row>
    <row r="17" spans="1:5" ht="15">
      <c r="A17" s="7">
        <v>4</v>
      </c>
      <c r="B17" s="134" t="s">
        <v>193</v>
      </c>
      <c r="C17" s="7" t="s">
        <v>176</v>
      </c>
      <c r="D17" s="7" t="s">
        <v>208</v>
      </c>
      <c r="E17" s="138" t="s">
        <v>214</v>
      </c>
    </row>
    <row r="18" spans="1:5" ht="15">
      <c r="A18" s="7">
        <v>5</v>
      </c>
      <c r="B18" s="134" t="s">
        <v>194</v>
      </c>
      <c r="C18" s="7" t="s">
        <v>176</v>
      </c>
      <c r="D18" s="7" t="s">
        <v>208</v>
      </c>
      <c r="E18" s="138" t="s">
        <v>217</v>
      </c>
    </row>
    <row r="19" spans="1:5" ht="15">
      <c r="A19" s="7">
        <v>6</v>
      </c>
      <c r="B19" s="134" t="s">
        <v>195</v>
      </c>
      <c r="C19" s="7" t="s">
        <v>176</v>
      </c>
      <c r="D19" s="7" t="s">
        <v>208</v>
      </c>
      <c r="E19" s="138" t="s">
        <v>215</v>
      </c>
    </row>
    <row r="20" spans="1:5" ht="15">
      <c r="A20" s="7">
        <v>7</v>
      </c>
      <c r="B20" s="134" t="s">
        <v>196</v>
      </c>
      <c r="C20" s="7" t="s">
        <v>176</v>
      </c>
      <c r="D20" s="7" t="s">
        <v>208</v>
      </c>
      <c r="E20" s="138" t="s">
        <v>213</v>
      </c>
    </row>
    <row r="21" spans="1:5" ht="15">
      <c r="A21" s="7">
        <v>8</v>
      </c>
      <c r="B21" s="134" t="s">
        <v>197</v>
      </c>
      <c r="C21" s="7" t="s">
        <v>176</v>
      </c>
      <c r="D21" s="7" t="s">
        <v>208</v>
      </c>
      <c r="E21" s="138" t="s">
        <v>216</v>
      </c>
    </row>
    <row r="22" spans="1:5" ht="15">
      <c r="A22" s="7">
        <v>9</v>
      </c>
      <c r="B22" s="135" t="s">
        <v>198</v>
      </c>
      <c r="C22" s="7" t="s">
        <v>203</v>
      </c>
      <c r="D22" s="7" t="s">
        <v>209</v>
      </c>
      <c r="E22" s="140" t="s">
        <v>219</v>
      </c>
    </row>
    <row r="23" spans="1:5" ht="15">
      <c r="A23" s="7">
        <v>10</v>
      </c>
      <c r="B23" s="136" t="s">
        <v>199</v>
      </c>
      <c r="C23" s="137" t="s">
        <v>204</v>
      </c>
      <c r="D23" s="7" t="s">
        <v>209</v>
      </c>
      <c r="E23" s="138" t="s">
        <v>218</v>
      </c>
    </row>
    <row r="26" spans="1:10" s="10" customFormat="1" ht="12.75" customHeight="1">
      <c r="A26" s="48" t="s">
        <v>220</v>
      </c>
      <c r="B26" s="11"/>
      <c r="C26" s="31"/>
      <c r="D26" s="27"/>
      <c r="F26" s="27"/>
      <c r="G26" s="27"/>
      <c r="H26" s="27"/>
      <c r="I26" s="27"/>
      <c r="J26" s="27"/>
    </row>
    <row r="27" s="10" customFormat="1" ht="12.75">
      <c r="C27" s="11" t="s">
        <v>4</v>
      </c>
    </row>
    <row r="28" ht="15">
      <c r="A28" s="28" t="s">
        <v>179</v>
      </c>
    </row>
  </sheetData>
  <sheetProtection/>
  <mergeCells count="8">
    <mergeCell ref="A11:C11"/>
    <mergeCell ref="A4:E4"/>
    <mergeCell ref="C5:E5"/>
    <mergeCell ref="A6:E6"/>
    <mergeCell ref="A7:B7"/>
    <mergeCell ref="C7:E7"/>
    <mergeCell ref="A9:B9"/>
    <mergeCell ref="C9:E9"/>
  </mergeCells>
  <hyperlinks>
    <hyperlink ref="E15" r:id="rId1" display="mandryk_zak@admnkz.info"/>
  </hyperlink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00390625" style="12" customWidth="1"/>
    <col min="2" max="2" width="35.421875" style="12" customWidth="1"/>
    <col min="3" max="3" width="20.57421875" style="10" customWidth="1"/>
    <col min="4" max="4" width="24.140625" style="10" customWidth="1"/>
    <col min="5" max="5" width="15.140625" style="10" customWidth="1"/>
    <col min="6" max="6" width="13.421875" style="10" customWidth="1"/>
    <col min="7" max="7" width="13.57421875" style="10" customWidth="1"/>
    <col min="8" max="8" width="22.7109375" style="10" customWidth="1"/>
    <col min="9" max="16384" width="9.140625" style="10" customWidth="1"/>
  </cols>
  <sheetData>
    <row r="1" ht="12.75" customHeight="1">
      <c r="D1" s="52" t="s">
        <v>46</v>
      </c>
    </row>
    <row r="2" spans="7:8" ht="12.75" customHeight="1">
      <c r="G2" s="53"/>
      <c r="H2" s="53"/>
    </row>
    <row r="3" spans="1:7" ht="39.75" customHeight="1">
      <c r="A3" s="8"/>
      <c r="B3" s="202" t="s">
        <v>173</v>
      </c>
      <c r="C3" s="202"/>
      <c r="D3" s="202"/>
      <c r="E3" s="2"/>
      <c r="F3" s="2"/>
      <c r="G3" s="2"/>
    </row>
    <row r="4" spans="1:7" s="4" customFormat="1" ht="15.75">
      <c r="A4" s="54" t="s">
        <v>44</v>
      </c>
      <c r="B4" s="203" t="s">
        <v>183</v>
      </c>
      <c r="C4" s="204"/>
      <c r="D4" s="204"/>
      <c r="E4" s="55"/>
      <c r="F4" s="55"/>
      <c r="G4" s="55"/>
    </row>
    <row r="5" spans="3:8" s="4" customFormat="1" ht="15" customHeight="1">
      <c r="C5" s="30" t="s">
        <v>47</v>
      </c>
      <c r="D5" s="56"/>
      <c r="E5" s="56"/>
      <c r="F5" s="56"/>
      <c r="G5" s="56"/>
      <c r="H5" s="56"/>
    </row>
    <row r="6" spans="3:4" s="4" customFormat="1" ht="15" customHeight="1">
      <c r="C6" s="30"/>
      <c r="D6" s="30"/>
    </row>
    <row r="7" spans="1:8" s="1" customFormat="1" ht="29.25" customHeight="1">
      <c r="A7" s="57" t="s">
        <v>2</v>
      </c>
      <c r="B7" s="58" t="s">
        <v>57</v>
      </c>
      <c r="C7" s="57" t="s">
        <v>61</v>
      </c>
      <c r="D7" s="57" t="s">
        <v>59</v>
      </c>
      <c r="E7" s="78"/>
      <c r="F7" s="78"/>
      <c r="G7" s="79"/>
      <c r="H7" s="78"/>
    </row>
    <row r="8" spans="1:8" s="1" customFormat="1" ht="15.75">
      <c r="A8" s="80" t="s">
        <v>5</v>
      </c>
      <c r="B8" s="81" t="s">
        <v>58</v>
      </c>
      <c r="C8" s="82">
        <v>46</v>
      </c>
      <c r="D8" s="82">
        <v>200</v>
      </c>
      <c r="E8" s="83"/>
      <c r="F8" s="83"/>
      <c r="G8" s="83"/>
      <c r="H8" s="83"/>
    </row>
    <row r="9" spans="1:8" s="1" customFormat="1" ht="15.75">
      <c r="A9" s="80" t="s">
        <v>6</v>
      </c>
      <c r="B9" s="81" t="s">
        <v>60</v>
      </c>
      <c r="C9" s="82">
        <v>246</v>
      </c>
      <c r="D9" s="82">
        <v>276</v>
      </c>
      <c r="E9" s="83"/>
      <c r="F9" s="83"/>
      <c r="G9" s="83"/>
      <c r="H9" s="83"/>
    </row>
    <row r="10" spans="1:8" s="1" customFormat="1" ht="47.25">
      <c r="A10" s="80" t="s">
        <v>10</v>
      </c>
      <c r="B10" s="81" t="s">
        <v>94</v>
      </c>
      <c r="C10" s="82">
        <v>0</v>
      </c>
      <c r="D10" s="84" t="s">
        <v>17</v>
      </c>
      <c r="E10" s="83"/>
      <c r="F10" s="83"/>
      <c r="G10" s="83"/>
      <c r="H10" s="83"/>
    </row>
    <row r="12" ht="12.75">
      <c r="B12" s="15" t="s">
        <v>48</v>
      </c>
    </row>
    <row r="13" ht="12.75">
      <c r="B13" s="15"/>
    </row>
    <row r="14" ht="12" customHeight="1"/>
    <row r="15" spans="2:4" ht="12.75">
      <c r="B15" s="28" t="s">
        <v>177</v>
      </c>
      <c r="C15" s="28"/>
      <c r="D15" s="62"/>
    </row>
    <row r="16" spans="2:4" ht="12.75" customHeight="1">
      <c r="B16" s="9"/>
      <c r="C16" s="9"/>
      <c r="D16" s="11" t="s">
        <v>45</v>
      </c>
    </row>
    <row r="17" spans="2:3" ht="12.75">
      <c r="B17" s="205" t="s">
        <v>178</v>
      </c>
      <c r="C17" s="205"/>
    </row>
  </sheetData>
  <sheetProtection/>
  <mergeCells count="3">
    <mergeCell ref="B3:D3"/>
    <mergeCell ref="B4:D4"/>
    <mergeCell ref="B17:C17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3.8515625" style="12" customWidth="1"/>
    <col min="2" max="2" width="13.7109375" style="12" customWidth="1"/>
    <col min="3" max="3" width="16.00390625" style="12" customWidth="1"/>
    <col min="4" max="4" width="14.57421875" style="10" customWidth="1"/>
    <col min="5" max="5" width="16.7109375" style="10" customWidth="1"/>
    <col min="6" max="6" width="15.421875" style="10" customWidth="1"/>
    <col min="7" max="7" width="17.57421875" style="10" customWidth="1"/>
    <col min="8" max="8" width="15.140625" style="10" customWidth="1"/>
    <col min="9" max="9" width="13.421875" style="10" customWidth="1"/>
    <col min="10" max="10" width="13.57421875" style="10" customWidth="1"/>
    <col min="11" max="11" width="22.7109375" style="10" customWidth="1"/>
    <col min="12" max="16384" width="9.140625" style="10" customWidth="1"/>
  </cols>
  <sheetData>
    <row r="1" ht="12.75" customHeight="1">
      <c r="G1" s="52" t="s">
        <v>110</v>
      </c>
    </row>
    <row r="2" spans="10:11" ht="12.75" customHeight="1">
      <c r="J2" s="53"/>
      <c r="K2" s="53"/>
    </row>
    <row r="3" spans="1:10" ht="15.75" customHeight="1">
      <c r="A3" s="202" t="s">
        <v>175</v>
      </c>
      <c r="B3" s="202"/>
      <c r="C3" s="202"/>
      <c r="D3" s="202"/>
      <c r="E3" s="202"/>
      <c r="F3" s="202"/>
      <c r="G3" s="202"/>
      <c r="H3" s="2"/>
      <c r="I3" s="2"/>
      <c r="J3" s="2"/>
    </row>
    <row r="4" spans="1:10" s="4" customFormat="1" ht="15.75">
      <c r="A4" s="54" t="s">
        <v>44</v>
      </c>
      <c r="B4" s="198" t="s">
        <v>183</v>
      </c>
      <c r="C4" s="198"/>
      <c r="D4" s="198"/>
      <c r="E4" s="198"/>
      <c r="F4" s="198"/>
      <c r="G4" s="55"/>
      <c r="H4" s="55"/>
      <c r="I4" s="55"/>
      <c r="J4" s="55"/>
    </row>
    <row r="5" spans="4:11" s="4" customFormat="1" ht="15" customHeight="1">
      <c r="D5" s="30" t="s">
        <v>47</v>
      </c>
      <c r="E5" s="56"/>
      <c r="F5" s="56"/>
      <c r="G5" s="56"/>
      <c r="H5" s="56"/>
      <c r="I5" s="56"/>
      <c r="J5" s="56"/>
      <c r="K5" s="56"/>
    </row>
    <row r="6" spans="4:7" s="4" customFormat="1" ht="15" customHeight="1">
      <c r="D6" s="30"/>
      <c r="E6" s="30"/>
      <c r="F6" s="30"/>
      <c r="G6" s="30"/>
    </row>
    <row r="7" spans="1:7" s="4" customFormat="1" ht="48" customHeight="1">
      <c r="A7" s="206" t="s">
        <v>63</v>
      </c>
      <c r="B7" s="208" t="s">
        <v>64</v>
      </c>
      <c r="C7" s="209"/>
      <c r="D7" s="208" t="s">
        <v>65</v>
      </c>
      <c r="E7" s="209"/>
      <c r="F7" s="208" t="s">
        <v>66</v>
      </c>
      <c r="G7" s="209"/>
    </row>
    <row r="8" spans="1:11" ht="75.75" customHeight="1">
      <c r="A8" s="207"/>
      <c r="B8" s="57" t="s">
        <v>62</v>
      </c>
      <c r="C8" s="58" t="s">
        <v>67</v>
      </c>
      <c r="D8" s="57" t="s">
        <v>62</v>
      </c>
      <c r="E8" s="58" t="s">
        <v>68</v>
      </c>
      <c r="F8" s="57" t="s">
        <v>62</v>
      </c>
      <c r="G8" s="58" t="s">
        <v>69</v>
      </c>
      <c r="H8" s="59"/>
      <c r="I8" s="59"/>
      <c r="J8" s="60"/>
      <c r="K8" s="59"/>
    </row>
    <row r="9" spans="1:11" ht="12.75">
      <c r="A9" s="70" t="s">
        <v>5</v>
      </c>
      <c r="B9" s="70" t="s">
        <v>6</v>
      </c>
      <c r="C9" s="70" t="s">
        <v>10</v>
      </c>
      <c r="D9" s="70" t="s">
        <v>11</v>
      </c>
      <c r="E9" s="70" t="s">
        <v>20</v>
      </c>
      <c r="F9" s="70" t="s">
        <v>53</v>
      </c>
      <c r="G9" s="70" t="s">
        <v>54</v>
      </c>
      <c r="H9" s="61"/>
      <c r="I9" s="61"/>
      <c r="J9" s="61"/>
      <c r="K9" s="61"/>
    </row>
    <row r="10" spans="1:11" ht="48.75" customHeight="1">
      <c r="A10" s="71" t="s">
        <v>70</v>
      </c>
      <c r="B10" s="141">
        <v>36</v>
      </c>
      <c r="C10" s="127">
        <v>50156.07</v>
      </c>
      <c r="D10" s="142">
        <v>585</v>
      </c>
      <c r="E10" s="143">
        <v>34004.78</v>
      </c>
      <c r="F10" s="142">
        <v>0</v>
      </c>
      <c r="G10" s="143">
        <v>0</v>
      </c>
      <c r="H10" s="61"/>
      <c r="I10" s="61"/>
      <c r="J10" s="61"/>
      <c r="K10" s="61"/>
    </row>
    <row r="11" spans="1:11" ht="31.5">
      <c r="A11" s="71" t="s">
        <v>71</v>
      </c>
      <c r="B11" s="141">
        <v>23</v>
      </c>
      <c r="C11" s="127">
        <v>15045.43</v>
      </c>
      <c r="D11" s="142">
        <v>56</v>
      </c>
      <c r="E11" s="143">
        <v>7126.42</v>
      </c>
      <c r="F11" s="142">
        <v>0</v>
      </c>
      <c r="G11" s="143">
        <v>0</v>
      </c>
      <c r="H11" s="61"/>
      <c r="I11" s="61"/>
      <c r="J11" s="61"/>
      <c r="K11" s="61"/>
    </row>
    <row r="12" spans="1:11" ht="120" customHeight="1">
      <c r="A12" s="125" t="s">
        <v>174</v>
      </c>
      <c r="B12" s="141">
        <v>69</v>
      </c>
      <c r="C12" s="127">
        <v>130157.85</v>
      </c>
      <c r="D12" s="142">
        <v>1202</v>
      </c>
      <c r="E12" s="143">
        <v>116028.23</v>
      </c>
      <c r="F12" s="142">
        <v>0</v>
      </c>
      <c r="G12" s="143">
        <v>0</v>
      </c>
      <c r="H12" s="61"/>
      <c r="I12" s="61"/>
      <c r="J12" s="61"/>
      <c r="K12" s="61"/>
    </row>
    <row r="13" ht="12.75">
      <c r="C13" s="15"/>
    </row>
    <row r="14" ht="12.75">
      <c r="C14" s="15"/>
    </row>
    <row r="15" ht="12" customHeight="1"/>
    <row r="16" spans="1:7" ht="12.75">
      <c r="A16" s="28" t="s">
        <v>220</v>
      </c>
      <c r="B16" s="28"/>
      <c r="C16" s="62"/>
      <c r="F16" s="63"/>
      <c r="G16" s="63"/>
    </row>
    <row r="17" spans="1:7" ht="12.75" customHeight="1">
      <c r="A17" s="9"/>
      <c r="B17" s="9"/>
      <c r="C17" s="11" t="s">
        <v>45</v>
      </c>
      <c r="F17" s="11"/>
      <c r="G17" s="11"/>
    </row>
    <row r="18" spans="1:3" ht="12.75">
      <c r="A18" s="205" t="s">
        <v>221</v>
      </c>
      <c r="B18" s="205"/>
      <c r="C18" s="10"/>
    </row>
  </sheetData>
  <sheetProtection/>
  <mergeCells count="7">
    <mergeCell ref="A18:B18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2019-02-01T08:03:58Z</cp:lastPrinted>
  <dcterms:created xsi:type="dcterms:W3CDTF">2010-01-11T03:41:37Z</dcterms:created>
  <dcterms:modified xsi:type="dcterms:W3CDTF">2019-03-14T01:40:14Z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